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5A4185CA-71E4-4F2C-8F3A-2DF8A46112C2}" xr6:coauthVersionLast="47" xr6:coauthVersionMax="47" xr10:uidLastSave="{00000000-0000-0000-0000-000000000000}"/>
  <bookViews>
    <workbookView xWindow="-120" yWindow="-120" windowWidth="20730" windowHeight="11160" tabRatio="752" xr2:uid="{00000000-000D-0000-FFFF-FFFF00000000}"/>
  </bookViews>
  <sheets>
    <sheet name="MODELO DE PLANO DE NEGOCIOS" sheetId="18" r:id="rId1"/>
    <sheet name="ESTUDO ECONOMIA" sheetId="19" r:id="rId2"/>
    <sheet name="LUMINARIAS" sheetId="3" r:id="rId3"/>
    <sheet name="SUBSTITUICAO" sheetId="5" r:id="rId4"/>
    <sheet name="DESCARTE" sheetId="7" r:id="rId5"/>
    <sheet name="MELHORIA DE REDE" sheetId="13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3" l="1"/>
  <c r="E3" i="7"/>
  <c r="E3" i="5"/>
  <c r="D4" i="3"/>
  <c r="C4" i="3"/>
  <c r="E4" i="3" s="1"/>
  <c r="B4" i="3"/>
  <c r="D3" i="3"/>
  <c r="C3" i="3"/>
  <c r="C5" i="3" s="1"/>
  <c r="B3" i="3"/>
  <c r="B7" i="19"/>
  <c r="J6" i="19"/>
  <c r="L6" i="19" s="1"/>
  <c r="M6" i="19" s="1"/>
  <c r="F6" i="19"/>
  <c r="I6" i="19" s="1"/>
  <c r="E6" i="19"/>
  <c r="J5" i="19"/>
  <c r="L5" i="19" s="1"/>
  <c r="M5" i="19" s="1"/>
  <c r="F5" i="19"/>
  <c r="G5" i="19" s="1"/>
  <c r="E5" i="19"/>
  <c r="N5" i="19" s="1"/>
  <c r="P4" i="19"/>
  <c r="R4" i="19" s="1"/>
  <c r="L4" i="19"/>
  <c r="J4" i="19"/>
  <c r="F4" i="19"/>
  <c r="G4" i="19" s="1"/>
  <c r="H4" i="19" s="1"/>
  <c r="E4" i="19"/>
  <c r="P3" i="19"/>
  <c r="P5" i="19" s="1"/>
  <c r="L3" i="19"/>
  <c r="M3" i="19" s="1"/>
  <c r="J3" i="19"/>
  <c r="J7" i="19" s="1"/>
  <c r="F3" i="19"/>
  <c r="I3" i="19" s="1"/>
  <c r="E3" i="19"/>
  <c r="E3" i="3" l="1"/>
  <c r="E5" i="3" s="1"/>
  <c r="H5" i="19"/>
  <c r="N3" i="19"/>
  <c r="I4" i="19"/>
  <c r="L7" i="19"/>
  <c r="N4" i="19"/>
  <c r="M7" i="19"/>
  <c r="C19" i="19" s="1"/>
  <c r="N6" i="19"/>
  <c r="G3" i="19"/>
  <c r="H3" i="19" s="1"/>
  <c r="R3" i="19"/>
  <c r="R5" i="19" s="1"/>
  <c r="M4" i="19"/>
  <c r="I5" i="19"/>
  <c r="G6" i="19"/>
  <c r="H6" i="19" s="1"/>
  <c r="F7" i="19"/>
  <c r="N7" i="19" l="1"/>
  <c r="A19" i="19" s="1"/>
  <c r="H7" i="19"/>
  <c r="A13" i="19" s="1"/>
  <c r="A14" i="19" s="1"/>
  <c r="A15" i="19" s="1"/>
  <c r="G7" i="19"/>
  <c r="C13" i="19" s="1"/>
  <c r="C14" i="19" s="1"/>
  <c r="C15" i="19" s="1"/>
  <c r="C16" i="19" s="1"/>
  <c r="C17" i="19" s="1"/>
  <c r="C18" i="19" s="1"/>
  <c r="N9" i="19" l="1"/>
  <c r="A16" i="19"/>
  <c r="A17" i="19" s="1"/>
  <c r="A18" i="19" s="1"/>
</calcChain>
</file>

<file path=xl/sharedStrings.xml><?xml version="1.0" encoding="utf-8"?>
<sst xmlns="http://schemas.openxmlformats.org/spreadsheetml/2006/main" count="115" uniqueCount="102">
  <si>
    <t>PERÍODO - ETAPA</t>
  </si>
  <si>
    <t>TOTAL</t>
  </si>
  <si>
    <t>UNIDADE</t>
  </si>
  <si>
    <t>QUANTIDADE</t>
  </si>
  <si>
    <t>CUSTO UNIT</t>
  </si>
  <si>
    <t>CUSTO TOTAL</t>
  </si>
  <si>
    <t>DESCARTE DAS LUMINÁRIAS</t>
  </si>
  <si>
    <t>unid.</t>
  </si>
  <si>
    <t>DESCRIÇÃO</t>
  </si>
  <si>
    <t>ISSQN</t>
  </si>
  <si>
    <t>UN</t>
  </si>
  <si>
    <t>QUANT</t>
  </si>
  <si>
    <t>P. UNIT.</t>
  </si>
  <si>
    <t>P. TOTAL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</si>
  <si>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</si>
  <si>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</si>
  <si>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</si>
  <si>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</si>
  <si>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</si>
  <si>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</si>
  <si>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</si>
  <si>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</si>
  <si>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</si>
  <si>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</si>
  <si>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</si>
  <si>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</si>
  <si>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</si>
  <si>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</si>
  <si>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</si>
  <si>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</si>
  <si>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</si>
  <si>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</si>
  <si>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</si>
  <si>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</si>
  <si>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</si>
  <si>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</si>
  <si>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</si>
  <si>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</si>
  <si>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</si>
  <si>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EBITDA</t>
  </si>
  <si>
    <t>IR E CSLL</t>
  </si>
  <si>
    <t>LUCRO LIQUIDO</t>
  </si>
  <si>
    <t>Investimento (-)</t>
  </si>
  <si>
    <t>FLUXO DE CAIXA</t>
  </si>
  <si>
    <t>POT (W)</t>
  </si>
  <si>
    <t>REAT(W)</t>
  </si>
  <si>
    <t>VAL kWh</t>
  </si>
  <si>
    <t>POT INST (kW)</t>
  </si>
  <si>
    <t>CONS MES (kWh)</t>
  </si>
  <si>
    <t>CUST MES(R$)</t>
  </si>
  <si>
    <t>PERD REAT (%)</t>
  </si>
  <si>
    <t>POT LED (W)</t>
  </si>
  <si>
    <t>CONS MES(kWh)</t>
  </si>
  <si>
    <t>horas consideradas / dia</t>
  </si>
  <si>
    <t>ECONOMIA (%)</t>
  </si>
  <si>
    <t>Valor kWh</t>
  </si>
  <si>
    <t>Adicional IR</t>
  </si>
  <si>
    <t>QUANT LED</t>
  </si>
  <si>
    <t>Custo Unitário</t>
  </si>
  <si>
    <t>Custo Total</t>
  </si>
  <si>
    <t>TIR REAL ANUAL</t>
  </si>
  <si>
    <t>EXPOSIÇÃO</t>
  </si>
  <si>
    <t>TOTAL SUBSTITUIÇÃO  LUMINÁRIAS</t>
  </si>
  <si>
    <t>SUSBSTITUIÇÃO DE COMPONENTES DO CIRCUITO ELÉTRICO DE IP - MELHORIA DA REDE DE IP</t>
  </si>
  <si>
    <t>Total melhoria de rede</t>
  </si>
  <si>
    <t>TIPO DE LÂMPADA</t>
  </si>
  <si>
    <t>ESTUDO DE ECONOMIA COM A SUBSTITUIÇÃO DE LUMINÁRIAS CONVENCIONAIS POR LUMINÁRIAS COM TECNOLOGIA LED</t>
  </si>
  <si>
    <t>PROPOSTA DE SUBSTITUIÇÃO DE LUMINÁRIAS ATUAIS POR LUMINÁRIAS LED</t>
  </si>
  <si>
    <t>Quantidade de pontos</t>
  </si>
  <si>
    <t>COMPOSIÇÃO DE CUSTO DE TROCA DE LUMINÁRIAS</t>
  </si>
  <si>
    <t>Vapor de Mercúrio</t>
  </si>
  <si>
    <t>LED</t>
  </si>
  <si>
    <t>TOTAL DESCARTE</t>
  </si>
  <si>
    <t>ANEXO 4 - MODELO DE PLANO DE NEGÓCIOS - BASE ANUAL</t>
  </si>
  <si>
    <t>RECEITAS</t>
  </si>
  <si>
    <t>Receita com amortização</t>
  </si>
  <si>
    <t>Receita com serviços de operação e manutenção</t>
  </si>
  <si>
    <t>Total receitas com serviços</t>
  </si>
  <si>
    <t>TOTAL RECEITAS CONTRAPRESTAÇÃO</t>
  </si>
  <si>
    <t>COFINS</t>
  </si>
  <si>
    <t>PIS</t>
  </si>
  <si>
    <t>TOTAL IMPOSTOS SOBRE FATURAMENTO</t>
  </si>
  <si>
    <t>RECEITA OPERACIONAL LIQUIDA</t>
  </si>
  <si>
    <t>Custo manutençao iluminação/telegestão</t>
  </si>
  <si>
    <t>TOTAL CUSTOS OPERACIONAIS</t>
  </si>
  <si>
    <t>Depreciação</t>
  </si>
  <si>
    <t>EBIT</t>
  </si>
  <si>
    <t>Depreciação - (+)</t>
  </si>
  <si>
    <t>CONSUMO (kWh)</t>
  </si>
  <si>
    <t>Tipo de Luminária</t>
  </si>
  <si>
    <t>Potência (W)</t>
  </si>
  <si>
    <t>Vapor de Sódio</t>
  </si>
  <si>
    <t>VALOR ENERGIA (R$)</t>
  </si>
  <si>
    <t>mês</t>
  </si>
  <si>
    <t>QUANT.</t>
  </si>
  <si>
    <t>UNID.</t>
  </si>
  <si>
    <t>CUSTO UNIT.</t>
  </si>
  <si>
    <t>PARCERIA PÚBLICO-PRIVADA ILUMINACAO PUBLICA - MUNICÍPIO DE AUGUSTO DE LIMA</t>
  </si>
  <si>
    <t>RESUMO LUMINÁRIAS</t>
  </si>
  <si>
    <t>POTÊNCIA</t>
  </si>
  <si>
    <t>UNITÁRIO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</si>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</sst>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\ ;&quot; (&quot;#,##0.00\);&quot; -&quot;#\ ;@\ "/>
    <numFmt numFmtId="165" formatCode="_-* #,##0_-;\-* #,##0_-;_-* &quot;-&quot;??_-;_-@_-"/>
    <numFmt numFmtId="166" formatCode="_-* #,##0.00000_-;\-* #,##0.000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Verdana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43" fontId="1" fillId="0" borderId="0" xfId="1" applyFont="1" applyBorder="1"/>
    <xf numFmtId="43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10" fontId="2" fillId="0" borderId="0" xfId="2" applyNumberFormat="1" applyFont="1"/>
    <xf numFmtId="43" fontId="0" fillId="0" borderId="1" xfId="1" applyFont="1" applyBorder="1"/>
    <xf numFmtId="0" fontId="0" fillId="0" borderId="1" xfId="0" applyBorder="1"/>
    <xf numFmtId="0" fontId="2" fillId="0" borderId="1" xfId="0" applyFont="1" applyBorder="1"/>
    <xf numFmtId="0" fontId="0" fillId="0" borderId="0" xfId="0" applyAlignment="1">
      <alignment horizontal="center"/>
    </xf>
    <xf numFmtId="43" fontId="0" fillId="0" borderId="1" xfId="0" applyNumberFormat="1" applyBorder="1"/>
    <xf numFmtId="165" fontId="0" fillId="0" borderId="1" xfId="0" applyNumberFormat="1" applyBorder="1"/>
    <xf numFmtId="0" fontId="2" fillId="0" borderId="1" xfId="0" applyFont="1" applyBorder="1" applyAlignment="1">
      <alignment horizontal="center"/>
    </xf>
    <xf numFmtId="166" fontId="0" fillId="0" borderId="0" xfId="0" applyNumberFormat="1"/>
    <xf numFmtId="43" fontId="1" fillId="0" borderId="1" xfId="1" applyFont="1" applyBorder="1"/>
    <xf numFmtId="43" fontId="2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43" fontId="2" fillId="0" borderId="0" xfId="1" applyFont="1" applyBorder="1"/>
    <xf numFmtId="4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4" fontId="3" fillId="0" borderId="0" xfId="1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3" fontId="2" fillId="0" borderId="0" xfId="0" applyNumberFormat="1" applyFont="1"/>
    <xf numFmtId="9" fontId="2" fillId="0" borderId="0" xfId="0" applyNumberFormat="1" applyFont="1"/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165" fontId="0" fillId="0" borderId="1" xfId="0" applyNumberFormat="1" applyBorder="1" applyAlignment="1">
      <alignment horizontal="right"/>
    </xf>
    <xf numFmtId="0" fontId="1" fillId="0" borderId="1" xfId="1" applyNumberFormat="1" applyFont="1" applyBorder="1" applyAlignment="1">
      <alignment horizontal="right"/>
    </xf>
    <xf numFmtId="0" fontId="0" fillId="2" borderId="1" xfId="0" applyFill="1" applyBorder="1" applyAlignment="1">
      <alignment horizontal="center" wrapText="1"/>
    </xf>
    <xf numFmtId="165" fontId="2" fillId="0" borderId="1" xfId="1" applyNumberFormat="1" applyFont="1" applyBorder="1" applyAlignment="1">
      <alignment horizontal="right"/>
    </xf>
    <xf numFmtId="43" fontId="2" fillId="0" borderId="1" xfId="1" applyFont="1" applyBorder="1" applyAlignment="1">
      <alignment horizontal="righ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43" fontId="0" fillId="4" borderId="1" xfId="0" applyNumberFormat="1" applyFill="1" applyBorder="1"/>
    <xf numFmtId="0" fontId="0" fillId="4" borderId="1" xfId="0" applyFill="1" applyBorder="1"/>
    <xf numFmtId="43" fontId="2" fillId="0" borderId="1" xfId="1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5" borderId="1" xfId="0" applyFill="1" applyBorder="1" applyAlignment="1">
      <alignment horizontal="right"/>
    </xf>
    <xf numFmtId="43" fontId="0" fillId="5" borderId="1" xfId="1" applyFont="1" applyFill="1" applyBorder="1" applyAlignment="1">
      <alignment horizontal="right"/>
    </xf>
  </cellXfs>
  <cellStyles count="4">
    <cellStyle name="Normal" xfId="0" builtinId="0"/>
    <cellStyle name="Porcentagem" xfId="2" builtinId="5"/>
    <cellStyle name="Vírgula" xfId="1" builtinId="3"/>
    <cellStyle name="Vírgul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msung\Desktop\IP\AUGUSTO%20DE%20LIMA\ESTUDOS%20AUGUSTO%20DE%20LIMA\VIABILIDADE%20ECONOMICO%20FINANCEIRA\PLANO%20DE%20NEGOCIOS%20MODELAGEM.xlsx" TargetMode="External"/><Relationship Id="rId1" Type="http://schemas.openxmlformats.org/officeDocument/2006/relationships/externalLinkPath" Target="/Users/Samsung/Desktop/IP/AUGUSTO%20DE%20LIMA/ESTUDOS%20AUGUSTO%20DE%20LIMA/VIABILIDADE%20ECONOMICO%20FINANCEIRA/PLANO%20DE%20NEGOCIOS%20MODELAGE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UMOS"/>
      <sheetName val="ESTUDO ECONOMIA"/>
      <sheetName val="LUMINARIAS"/>
      <sheetName val="CRONOGRAMA FISICO-FINANCEIRO"/>
      <sheetName val="PLANO NEGOCIOS REFERENCIAL MENS"/>
      <sheetName val="PLANO NEGOCIOS REFERENCIAL ANUA"/>
      <sheetName val="SUBSTITUICAO"/>
      <sheetName val="DESCARTE"/>
      <sheetName val="MELHORIA DE REDE"/>
      <sheetName val="SERVICOS"/>
      <sheetName val="MATERIAIS"/>
      <sheetName val="ENCARGOS SOCIAIS"/>
      <sheetName val="DEPRECIACAO"/>
    </sheetNames>
    <sheetDataSet>
      <sheetData sheetId="0"/>
      <sheetData sheetId="1">
        <row r="3">
          <cell r="O3">
            <v>25</v>
          </cell>
          <cell r="P3">
            <v>339</v>
          </cell>
          <cell r="Q3">
            <v>1150</v>
          </cell>
        </row>
        <row r="4">
          <cell r="O4">
            <v>37</v>
          </cell>
          <cell r="P4">
            <v>375</v>
          </cell>
          <cell r="Q4">
            <v>1560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8"/>
  <sheetViews>
    <sheetView tabSelected="1" workbookViewId="0">
      <selection sqref="A1:D1"/>
    </sheetView>
  </sheetViews>
  <sheetFormatPr defaultRowHeight="15" x14ac:dyDescent="0.25"/>
  <cols>
    <col min="1" max="1" width="5.42578125" bestFit="1" customWidth="1"/>
    <col min="2" max="2" width="49.140625" customWidth="1"/>
    <col min="3" max="3" width="18.5703125" customWidth="1"/>
    <col min="4" max="4" width="16.42578125" bestFit="1" customWidth="1"/>
    <col min="5" max="5" width="17.42578125" customWidth="1"/>
    <col min="6" max="6" width="16.42578125" bestFit="1" customWidth="1"/>
    <col min="7" max="11" width="15.28515625" bestFit="1" customWidth="1"/>
    <col min="12" max="12" width="16.85546875" bestFit="1" customWidth="1"/>
    <col min="13" max="14" width="15.28515625" bestFit="1" customWidth="1"/>
    <col min="15" max="23" width="15.28515625" customWidth="1"/>
    <col min="24" max="27" width="15.28515625" bestFit="1" customWidth="1"/>
    <col min="28" max="97" width="14.28515625" customWidth="1"/>
    <col min="99" max="99" width="5.42578125" bestFit="1" customWidth="1"/>
    <col min="100" max="100" width="29.42578125" bestFit="1" customWidth="1"/>
    <col min="101" max="101" width="18" bestFit="1" customWidth="1"/>
    <col min="102" max="107" width="15.28515625" bestFit="1" customWidth="1"/>
    <col min="108" max="113" width="14.28515625" bestFit="1" customWidth="1"/>
    <col min="114" max="122" width="14.28515625" customWidth="1"/>
    <col min="123" max="173" width="13.28515625" customWidth="1"/>
    <col min="174" max="175" width="11.5703125" customWidth="1"/>
    <col min="176" max="176" width="11.5703125" bestFit="1" customWidth="1"/>
    <col min="177" max="178" width="11.5703125" customWidth="1"/>
    <col min="179" max="200" width="13.28515625" customWidth="1"/>
    <col min="201" max="353" width="14.28515625" customWidth="1"/>
    <col min="355" max="355" width="5.42578125" bestFit="1" customWidth="1"/>
    <col min="356" max="356" width="29.42578125" bestFit="1" customWidth="1"/>
    <col min="357" max="357" width="18" bestFit="1" customWidth="1"/>
    <col min="358" max="363" width="15.28515625" bestFit="1" customWidth="1"/>
    <col min="364" max="369" width="14.28515625" bestFit="1" customWidth="1"/>
    <col min="370" max="378" width="14.28515625" customWidth="1"/>
    <col min="379" max="429" width="13.28515625" customWidth="1"/>
    <col min="430" max="431" width="11.5703125" customWidth="1"/>
    <col min="432" max="432" width="11.5703125" bestFit="1" customWidth="1"/>
    <col min="433" max="434" width="11.5703125" customWidth="1"/>
    <col min="435" max="456" width="13.28515625" customWidth="1"/>
    <col min="457" max="609" width="14.28515625" customWidth="1"/>
    <col min="611" max="611" width="5.42578125" bestFit="1" customWidth="1"/>
    <col min="612" max="612" width="29.42578125" bestFit="1" customWidth="1"/>
    <col min="613" max="613" width="18" bestFit="1" customWidth="1"/>
    <col min="614" max="619" width="15.28515625" bestFit="1" customWidth="1"/>
    <col min="620" max="625" width="14.28515625" bestFit="1" customWidth="1"/>
    <col min="626" max="634" width="14.28515625" customWidth="1"/>
    <col min="635" max="685" width="13.28515625" customWidth="1"/>
    <col min="686" max="687" width="11.5703125" customWidth="1"/>
    <col min="688" max="688" width="11.5703125" bestFit="1" customWidth="1"/>
    <col min="689" max="690" width="11.5703125" customWidth="1"/>
    <col min="691" max="712" width="13.28515625" customWidth="1"/>
    <col min="713" max="865" width="14.28515625" customWidth="1"/>
    <col min="867" max="867" width="5.42578125" bestFit="1" customWidth="1"/>
    <col min="868" max="868" width="29.42578125" bestFit="1" customWidth="1"/>
    <col min="869" max="869" width="18" bestFit="1" customWidth="1"/>
    <col min="870" max="875" width="15.28515625" bestFit="1" customWidth="1"/>
    <col min="876" max="881" width="14.28515625" bestFit="1" customWidth="1"/>
    <col min="882" max="890" width="14.28515625" customWidth="1"/>
    <col min="891" max="941" width="13.28515625" customWidth="1"/>
    <col min="942" max="943" width="11.5703125" customWidth="1"/>
    <col min="944" max="944" width="11.5703125" bestFit="1" customWidth="1"/>
    <col min="945" max="946" width="11.5703125" customWidth="1"/>
    <col min="947" max="968" width="13.28515625" customWidth="1"/>
    <col min="969" max="1121" width="14.28515625" customWidth="1"/>
    <col min="1123" max="1123" width="5.42578125" bestFit="1" customWidth="1"/>
    <col min="1124" max="1124" width="29.42578125" bestFit="1" customWidth="1"/>
    <col min="1125" max="1125" width="18" bestFit="1" customWidth="1"/>
    <col min="1126" max="1131" width="15.28515625" bestFit="1" customWidth="1"/>
    <col min="1132" max="1137" width="14.28515625" bestFit="1" customWidth="1"/>
    <col min="1138" max="1146" width="14.28515625" customWidth="1"/>
    <col min="1147" max="1197" width="13.28515625" customWidth="1"/>
    <col min="1198" max="1199" width="11.5703125" customWidth="1"/>
    <col min="1200" max="1200" width="11.5703125" bestFit="1" customWidth="1"/>
    <col min="1201" max="1202" width="11.5703125" customWidth="1"/>
    <col min="1203" max="1224" width="13.28515625" customWidth="1"/>
    <col min="1225" max="1377" width="14.28515625" customWidth="1"/>
    <col min="1379" max="1379" width="5.42578125" bestFit="1" customWidth="1"/>
    <col min="1380" max="1380" width="29.42578125" bestFit="1" customWidth="1"/>
    <col min="1381" max="1381" width="18" bestFit="1" customWidth="1"/>
    <col min="1382" max="1387" width="15.28515625" bestFit="1" customWidth="1"/>
    <col min="1388" max="1393" width="14.28515625" bestFit="1" customWidth="1"/>
    <col min="1394" max="1402" width="14.28515625" customWidth="1"/>
    <col min="1403" max="1453" width="13.28515625" customWidth="1"/>
    <col min="1454" max="1455" width="11.5703125" customWidth="1"/>
    <col min="1456" max="1456" width="11.5703125" bestFit="1" customWidth="1"/>
    <col min="1457" max="1458" width="11.5703125" customWidth="1"/>
    <col min="1459" max="1480" width="13.28515625" customWidth="1"/>
    <col min="1481" max="1633" width="14.28515625" customWidth="1"/>
    <col min="1635" max="1635" width="5.42578125" bestFit="1" customWidth="1"/>
    <col min="1636" max="1636" width="29.42578125" bestFit="1" customWidth="1"/>
    <col min="1637" max="1637" width="18" bestFit="1" customWidth="1"/>
    <col min="1638" max="1643" width="15.28515625" bestFit="1" customWidth="1"/>
    <col min="1644" max="1649" width="14.28515625" bestFit="1" customWidth="1"/>
    <col min="1650" max="1658" width="14.28515625" customWidth="1"/>
    <col min="1659" max="1709" width="13.28515625" customWidth="1"/>
    <col min="1710" max="1711" width="11.5703125" customWidth="1"/>
    <col min="1712" max="1712" width="11.5703125" bestFit="1" customWidth="1"/>
    <col min="1713" max="1714" width="11.5703125" customWidth="1"/>
    <col min="1715" max="1736" width="13.28515625" customWidth="1"/>
    <col min="1737" max="1889" width="14.28515625" customWidth="1"/>
    <col min="1891" max="1891" width="5.42578125" bestFit="1" customWidth="1"/>
    <col min="1892" max="1892" width="29.42578125" bestFit="1" customWidth="1"/>
    <col min="1893" max="1893" width="18" bestFit="1" customWidth="1"/>
    <col min="1894" max="1899" width="15.28515625" bestFit="1" customWidth="1"/>
    <col min="1900" max="1905" width="14.28515625" bestFit="1" customWidth="1"/>
    <col min="1906" max="1914" width="14.28515625" customWidth="1"/>
    <col min="1915" max="1965" width="13.28515625" customWidth="1"/>
    <col min="1966" max="1967" width="11.5703125" customWidth="1"/>
    <col min="1968" max="1968" width="11.5703125" bestFit="1" customWidth="1"/>
    <col min="1969" max="1970" width="11.5703125" customWidth="1"/>
    <col min="1971" max="1992" width="13.28515625" customWidth="1"/>
    <col min="1993" max="2145" width="14.28515625" customWidth="1"/>
    <col min="2147" max="2147" width="5.42578125" bestFit="1" customWidth="1"/>
    <col min="2148" max="2148" width="29.42578125" bestFit="1" customWidth="1"/>
    <col min="2149" max="2149" width="18" bestFit="1" customWidth="1"/>
    <col min="2150" max="2155" width="15.28515625" bestFit="1" customWidth="1"/>
    <col min="2156" max="2161" width="14.28515625" bestFit="1" customWidth="1"/>
    <col min="2162" max="2170" width="14.28515625" customWidth="1"/>
    <col min="2171" max="2221" width="13.28515625" customWidth="1"/>
    <col min="2222" max="2223" width="11.5703125" customWidth="1"/>
    <col min="2224" max="2224" width="11.5703125" bestFit="1" customWidth="1"/>
    <col min="2225" max="2226" width="11.5703125" customWidth="1"/>
    <col min="2227" max="2248" width="13.28515625" customWidth="1"/>
    <col min="2249" max="2401" width="14.28515625" customWidth="1"/>
    <col min="2403" max="2403" width="5.42578125" bestFit="1" customWidth="1"/>
    <col min="2404" max="2404" width="29.42578125" bestFit="1" customWidth="1"/>
    <col min="2405" max="2405" width="18" bestFit="1" customWidth="1"/>
    <col min="2406" max="2411" width="15.28515625" bestFit="1" customWidth="1"/>
    <col min="2412" max="2417" width="14.28515625" bestFit="1" customWidth="1"/>
    <col min="2418" max="2426" width="14.28515625" customWidth="1"/>
    <col min="2427" max="2477" width="13.28515625" customWidth="1"/>
    <col min="2478" max="2479" width="11.5703125" customWidth="1"/>
    <col min="2480" max="2480" width="11.5703125" bestFit="1" customWidth="1"/>
    <col min="2481" max="2482" width="11.5703125" customWidth="1"/>
    <col min="2483" max="2504" width="13.28515625" customWidth="1"/>
    <col min="2505" max="2657" width="14.28515625" customWidth="1"/>
    <col min="2659" max="2659" width="5.42578125" bestFit="1" customWidth="1"/>
    <col min="2660" max="2660" width="29.42578125" bestFit="1" customWidth="1"/>
    <col min="2661" max="2661" width="18" bestFit="1" customWidth="1"/>
    <col min="2662" max="2667" width="15.28515625" bestFit="1" customWidth="1"/>
    <col min="2668" max="2673" width="14.28515625" bestFit="1" customWidth="1"/>
    <col min="2674" max="2682" width="14.28515625" customWidth="1"/>
    <col min="2683" max="2733" width="13.28515625" customWidth="1"/>
    <col min="2734" max="2735" width="11.5703125" customWidth="1"/>
    <col min="2736" max="2736" width="11.5703125" bestFit="1" customWidth="1"/>
    <col min="2737" max="2738" width="11.5703125" customWidth="1"/>
    <col min="2739" max="2760" width="13.28515625" customWidth="1"/>
    <col min="2761" max="2913" width="14.28515625" customWidth="1"/>
    <col min="2915" max="2915" width="5.42578125" bestFit="1" customWidth="1"/>
    <col min="2916" max="2916" width="29.42578125" bestFit="1" customWidth="1"/>
    <col min="2917" max="2917" width="18" bestFit="1" customWidth="1"/>
    <col min="2918" max="2923" width="15.28515625" bestFit="1" customWidth="1"/>
    <col min="2924" max="2929" width="14.28515625" bestFit="1" customWidth="1"/>
    <col min="2930" max="2938" width="14.28515625" customWidth="1"/>
    <col min="2939" max="2989" width="13.28515625" customWidth="1"/>
    <col min="2990" max="2991" width="11.5703125" customWidth="1"/>
    <col min="2992" max="2992" width="11.5703125" bestFit="1" customWidth="1"/>
    <col min="2993" max="2994" width="11.5703125" customWidth="1"/>
    <col min="2995" max="3016" width="13.28515625" customWidth="1"/>
    <col min="3017" max="3169" width="14.28515625" customWidth="1"/>
    <col min="3171" max="3171" width="5.42578125" bestFit="1" customWidth="1"/>
    <col min="3172" max="3172" width="29.42578125" bestFit="1" customWidth="1"/>
    <col min="3173" max="3173" width="18" bestFit="1" customWidth="1"/>
    <col min="3174" max="3179" width="15.28515625" bestFit="1" customWidth="1"/>
    <col min="3180" max="3185" width="14.28515625" bestFit="1" customWidth="1"/>
    <col min="3186" max="3194" width="14.28515625" customWidth="1"/>
    <col min="3195" max="3245" width="13.28515625" customWidth="1"/>
    <col min="3246" max="3247" width="11.5703125" customWidth="1"/>
    <col min="3248" max="3248" width="11.5703125" bestFit="1" customWidth="1"/>
    <col min="3249" max="3250" width="11.5703125" customWidth="1"/>
    <col min="3251" max="3272" width="13.28515625" customWidth="1"/>
    <col min="3273" max="3425" width="14.28515625" customWidth="1"/>
    <col min="3427" max="3427" width="5.42578125" bestFit="1" customWidth="1"/>
    <col min="3428" max="3428" width="29.42578125" bestFit="1" customWidth="1"/>
    <col min="3429" max="3429" width="18" bestFit="1" customWidth="1"/>
    <col min="3430" max="3435" width="15.28515625" bestFit="1" customWidth="1"/>
    <col min="3436" max="3441" width="14.28515625" bestFit="1" customWidth="1"/>
    <col min="3442" max="3450" width="14.28515625" customWidth="1"/>
    <col min="3451" max="3501" width="13.28515625" customWidth="1"/>
    <col min="3502" max="3503" width="11.5703125" customWidth="1"/>
    <col min="3504" max="3504" width="11.5703125" bestFit="1" customWidth="1"/>
    <col min="3505" max="3506" width="11.5703125" customWidth="1"/>
    <col min="3507" max="3528" width="13.28515625" customWidth="1"/>
    <col min="3529" max="3681" width="14.28515625" customWidth="1"/>
    <col min="3683" max="3683" width="5.42578125" bestFit="1" customWidth="1"/>
    <col min="3684" max="3684" width="29.42578125" bestFit="1" customWidth="1"/>
    <col min="3685" max="3685" width="18" bestFit="1" customWidth="1"/>
    <col min="3686" max="3691" width="15.28515625" bestFit="1" customWidth="1"/>
    <col min="3692" max="3697" width="14.28515625" bestFit="1" customWidth="1"/>
    <col min="3698" max="3706" width="14.28515625" customWidth="1"/>
    <col min="3707" max="3757" width="13.28515625" customWidth="1"/>
    <col min="3758" max="3759" width="11.5703125" customWidth="1"/>
    <col min="3760" max="3760" width="11.5703125" bestFit="1" customWidth="1"/>
    <col min="3761" max="3762" width="11.5703125" customWidth="1"/>
    <col min="3763" max="3784" width="13.28515625" customWidth="1"/>
    <col min="3785" max="3937" width="14.28515625" customWidth="1"/>
    <col min="3939" max="3939" width="5.42578125" bestFit="1" customWidth="1"/>
    <col min="3940" max="3940" width="29.42578125" bestFit="1" customWidth="1"/>
    <col min="3941" max="3941" width="18" bestFit="1" customWidth="1"/>
    <col min="3942" max="3947" width="15.28515625" bestFit="1" customWidth="1"/>
    <col min="3948" max="3953" width="14.28515625" bestFit="1" customWidth="1"/>
    <col min="3954" max="3962" width="14.28515625" customWidth="1"/>
    <col min="3963" max="4013" width="13.28515625" customWidth="1"/>
    <col min="4014" max="4015" width="11.5703125" customWidth="1"/>
    <col min="4016" max="4016" width="11.5703125" bestFit="1" customWidth="1"/>
    <col min="4017" max="4018" width="11.5703125" customWidth="1"/>
    <col min="4019" max="4040" width="13.28515625" customWidth="1"/>
    <col min="4041" max="4193" width="14.28515625" customWidth="1"/>
    <col min="4195" max="4195" width="5.42578125" bestFit="1" customWidth="1"/>
    <col min="4196" max="4196" width="29.42578125" bestFit="1" customWidth="1"/>
    <col min="4197" max="4197" width="18" bestFit="1" customWidth="1"/>
    <col min="4198" max="4203" width="15.28515625" bestFit="1" customWidth="1"/>
    <col min="4204" max="4209" width="14.28515625" bestFit="1" customWidth="1"/>
    <col min="4210" max="4218" width="14.28515625" customWidth="1"/>
    <col min="4219" max="4269" width="13.28515625" customWidth="1"/>
    <col min="4270" max="4271" width="11.5703125" customWidth="1"/>
    <col min="4272" max="4272" width="11.5703125" bestFit="1" customWidth="1"/>
    <col min="4273" max="4274" width="11.5703125" customWidth="1"/>
    <col min="4275" max="4296" width="13.28515625" customWidth="1"/>
    <col min="4297" max="4449" width="14.28515625" customWidth="1"/>
    <col min="4451" max="4451" width="5.42578125" bestFit="1" customWidth="1"/>
    <col min="4452" max="4452" width="29.42578125" bestFit="1" customWidth="1"/>
    <col min="4453" max="4453" width="18" bestFit="1" customWidth="1"/>
    <col min="4454" max="4459" width="15.28515625" bestFit="1" customWidth="1"/>
    <col min="4460" max="4465" width="14.28515625" bestFit="1" customWidth="1"/>
    <col min="4466" max="4474" width="14.28515625" customWidth="1"/>
    <col min="4475" max="4525" width="13.28515625" customWidth="1"/>
    <col min="4526" max="4527" width="11.5703125" customWidth="1"/>
    <col min="4528" max="4528" width="11.5703125" bestFit="1" customWidth="1"/>
    <col min="4529" max="4530" width="11.5703125" customWidth="1"/>
    <col min="4531" max="4552" width="13.28515625" customWidth="1"/>
    <col min="4553" max="4705" width="14.28515625" customWidth="1"/>
    <col min="4707" max="4707" width="5.42578125" bestFit="1" customWidth="1"/>
    <col min="4708" max="4708" width="29.42578125" bestFit="1" customWidth="1"/>
    <col min="4709" max="4709" width="18" bestFit="1" customWidth="1"/>
    <col min="4710" max="4715" width="15.28515625" bestFit="1" customWidth="1"/>
    <col min="4716" max="4721" width="14.28515625" bestFit="1" customWidth="1"/>
    <col min="4722" max="4730" width="14.28515625" customWidth="1"/>
    <col min="4731" max="4781" width="13.28515625" customWidth="1"/>
    <col min="4782" max="4783" width="11.5703125" customWidth="1"/>
    <col min="4784" max="4784" width="11.5703125" bestFit="1" customWidth="1"/>
    <col min="4785" max="4786" width="11.5703125" customWidth="1"/>
    <col min="4787" max="4808" width="13.28515625" customWidth="1"/>
    <col min="4809" max="4961" width="14.28515625" customWidth="1"/>
    <col min="4963" max="4963" width="5.42578125" bestFit="1" customWidth="1"/>
    <col min="4964" max="4964" width="29.42578125" bestFit="1" customWidth="1"/>
    <col min="4965" max="4965" width="18" bestFit="1" customWidth="1"/>
    <col min="4966" max="4971" width="15.28515625" bestFit="1" customWidth="1"/>
    <col min="4972" max="4977" width="14.28515625" bestFit="1" customWidth="1"/>
    <col min="4978" max="4986" width="14.28515625" customWidth="1"/>
    <col min="4987" max="5037" width="13.28515625" customWidth="1"/>
    <col min="5038" max="5039" width="11.5703125" customWidth="1"/>
    <col min="5040" max="5040" width="11.5703125" bestFit="1" customWidth="1"/>
    <col min="5041" max="5042" width="11.5703125" customWidth="1"/>
    <col min="5043" max="5064" width="13.28515625" customWidth="1"/>
    <col min="5065" max="5217" width="14.28515625" customWidth="1"/>
    <col min="5219" max="5219" width="5.42578125" bestFit="1" customWidth="1"/>
    <col min="5220" max="5220" width="29.42578125" bestFit="1" customWidth="1"/>
    <col min="5221" max="5221" width="18" bestFit="1" customWidth="1"/>
    <col min="5222" max="5227" width="15.28515625" bestFit="1" customWidth="1"/>
    <col min="5228" max="5233" width="14.28515625" bestFit="1" customWidth="1"/>
    <col min="5234" max="5242" width="14.28515625" customWidth="1"/>
    <col min="5243" max="5293" width="13.28515625" customWidth="1"/>
    <col min="5294" max="5295" width="11.5703125" customWidth="1"/>
    <col min="5296" max="5296" width="11.5703125" bestFit="1" customWidth="1"/>
    <col min="5297" max="5298" width="11.5703125" customWidth="1"/>
    <col min="5299" max="5320" width="13.28515625" customWidth="1"/>
    <col min="5321" max="5473" width="14.28515625" customWidth="1"/>
    <col min="5475" max="5475" width="5.42578125" bestFit="1" customWidth="1"/>
    <col min="5476" max="5476" width="29.42578125" bestFit="1" customWidth="1"/>
    <col min="5477" max="5477" width="18" bestFit="1" customWidth="1"/>
    <col min="5478" max="5483" width="15.28515625" bestFit="1" customWidth="1"/>
    <col min="5484" max="5489" width="14.28515625" bestFit="1" customWidth="1"/>
    <col min="5490" max="5498" width="14.28515625" customWidth="1"/>
    <col min="5499" max="5549" width="13.28515625" customWidth="1"/>
    <col min="5550" max="5551" width="11.5703125" customWidth="1"/>
    <col min="5552" max="5552" width="11.5703125" bestFit="1" customWidth="1"/>
    <col min="5553" max="5554" width="11.5703125" customWidth="1"/>
    <col min="5555" max="5576" width="13.28515625" customWidth="1"/>
    <col min="5577" max="5729" width="14.28515625" customWidth="1"/>
    <col min="5731" max="5731" width="5.42578125" bestFit="1" customWidth="1"/>
    <col min="5732" max="5732" width="29.42578125" bestFit="1" customWidth="1"/>
    <col min="5733" max="5733" width="18" bestFit="1" customWidth="1"/>
    <col min="5734" max="5739" width="15.28515625" bestFit="1" customWidth="1"/>
    <col min="5740" max="5745" width="14.28515625" bestFit="1" customWidth="1"/>
    <col min="5746" max="5754" width="14.28515625" customWidth="1"/>
    <col min="5755" max="5805" width="13.28515625" customWidth="1"/>
    <col min="5806" max="5807" width="11.5703125" customWidth="1"/>
    <col min="5808" max="5808" width="11.5703125" bestFit="1" customWidth="1"/>
    <col min="5809" max="5810" width="11.5703125" customWidth="1"/>
    <col min="5811" max="5832" width="13.28515625" customWidth="1"/>
    <col min="5833" max="5985" width="14.28515625" customWidth="1"/>
    <col min="5987" max="5987" width="5.42578125" bestFit="1" customWidth="1"/>
    <col min="5988" max="5988" width="29.42578125" bestFit="1" customWidth="1"/>
    <col min="5989" max="5989" width="18" bestFit="1" customWidth="1"/>
    <col min="5990" max="5995" width="15.28515625" bestFit="1" customWidth="1"/>
    <col min="5996" max="6001" width="14.28515625" bestFit="1" customWidth="1"/>
    <col min="6002" max="6010" width="14.28515625" customWidth="1"/>
    <col min="6011" max="6061" width="13.28515625" customWidth="1"/>
    <col min="6062" max="6063" width="11.5703125" customWidth="1"/>
    <col min="6064" max="6064" width="11.5703125" bestFit="1" customWidth="1"/>
    <col min="6065" max="6066" width="11.5703125" customWidth="1"/>
    <col min="6067" max="6088" width="13.28515625" customWidth="1"/>
    <col min="6089" max="6241" width="14.28515625" customWidth="1"/>
    <col min="6243" max="6243" width="5.42578125" bestFit="1" customWidth="1"/>
    <col min="6244" max="6244" width="29.42578125" bestFit="1" customWidth="1"/>
    <col min="6245" max="6245" width="18" bestFit="1" customWidth="1"/>
    <col min="6246" max="6251" width="15.28515625" bestFit="1" customWidth="1"/>
    <col min="6252" max="6257" width="14.28515625" bestFit="1" customWidth="1"/>
    <col min="6258" max="6266" width="14.28515625" customWidth="1"/>
    <col min="6267" max="6317" width="13.28515625" customWidth="1"/>
    <col min="6318" max="6319" width="11.5703125" customWidth="1"/>
    <col min="6320" max="6320" width="11.5703125" bestFit="1" customWidth="1"/>
    <col min="6321" max="6322" width="11.5703125" customWidth="1"/>
    <col min="6323" max="6344" width="13.28515625" customWidth="1"/>
    <col min="6345" max="6497" width="14.28515625" customWidth="1"/>
    <col min="6499" max="6499" width="5.42578125" bestFit="1" customWidth="1"/>
    <col min="6500" max="6500" width="29.42578125" bestFit="1" customWidth="1"/>
    <col min="6501" max="6501" width="18" bestFit="1" customWidth="1"/>
    <col min="6502" max="6507" width="15.28515625" bestFit="1" customWidth="1"/>
    <col min="6508" max="6513" width="14.28515625" bestFit="1" customWidth="1"/>
    <col min="6514" max="6522" width="14.28515625" customWidth="1"/>
    <col min="6523" max="6573" width="13.28515625" customWidth="1"/>
    <col min="6574" max="6575" width="11.5703125" customWidth="1"/>
    <col min="6576" max="6576" width="11.5703125" bestFit="1" customWidth="1"/>
    <col min="6577" max="6578" width="11.5703125" customWidth="1"/>
    <col min="6579" max="6600" width="13.28515625" customWidth="1"/>
    <col min="6601" max="6753" width="14.28515625" customWidth="1"/>
    <col min="6755" max="6755" width="5.42578125" bestFit="1" customWidth="1"/>
    <col min="6756" max="6756" width="29.42578125" bestFit="1" customWidth="1"/>
    <col min="6757" max="6757" width="18" bestFit="1" customWidth="1"/>
    <col min="6758" max="6763" width="15.28515625" bestFit="1" customWidth="1"/>
    <col min="6764" max="6769" width="14.28515625" bestFit="1" customWidth="1"/>
    <col min="6770" max="6778" width="14.28515625" customWidth="1"/>
    <col min="6779" max="6829" width="13.28515625" customWidth="1"/>
    <col min="6830" max="6831" width="11.5703125" customWidth="1"/>
    <col min="6832" max="6832" width="11.5703125" bestFit="1" customWidth="1"/>
    <col min="6833" max="6834" width="11.5703125" customWidth="1"/>
    <col min="6835" max="6856" width="13.28515625" customWidth="1"/>
    <col min="6857" max="7009" width="14.28515625" customWidth="1"/>
    <col min="7011" max="7011" width="5.42578125" bestFit="1" customWidth="1"/>
    <col min="7012" max="7012" width="29.42578125" bestFit="1" customWidth="1"/>
    <col min="7013" max="7013" width="18" bestFit="1" customWidth="1"/>
    <col min="7014" max="7019" width="15.28515625" bestFit="1" customWidth="1"/>
    <col min="7020" max="7025" width="14.28515625" bestFit="1" customWidth="1"/>
    <col min="7026" max="7034" width="14.28515625" customWidth="1"/>
    <col min="7035" max="7085" width="13.28515625" customWidth="1"/>
    <col min="7086" max="7087" width="11.5703125" customWidth="1"/>
    <col min="7088" max="7088" width="11.5703125" bestFit="1" customWidth="1"/>
    <col min="7089" max="7090" width="11.5703125" customWidth="1"/>
    <col min="7091" max="7112" width="13.28515625" customWidth="1"/>
    <col min="7113" max="7265" width="14.28515625" customWidth="1"/>
    <col min="7267" max="7267" width="5.42578125" bestFit="1" customWidth="1"/>
    <col min="7268" max="7268" width="29.42578125" bestFit="1" customWidth="1"/>
    <col min="7269" max="7269" width="18" bestFit="1" customWidth="1"/>
    <col min="7270" max="7275" width="15.28515625" bestFit="1" customWidth="1"/>
    <col min="7276" max="7281" width="14.28515625" bestFit="1" customWidth="1"/>
    <col min="7282" max="7290" width="14.28515625" customWidth="1"/>
    <col min="7291" max="7341" width="13.28515625" customWidth="1"/>
    <col min="7342" max="7343" width="11.5703125" customWidth="1"/>
    <col min="7344" max="7344" width="11.5703125" bestFit="1" customWidth="1"/>
    <col min="7345" max="7346" width="11.5703125" customWidth="1"/>
    <col min="7347" max="7368" width="13.28515625" customWidth="1"/>
    <col min="7369" max="7521" width="14.28515625" customWidth="1"/>
    <col min="7523" max="7523" width="5.42578125" bestFit="1" customWidth="1"/>
    <col min="7524" max="7524" width="29.42578125" bestFit="1" customWidth="1"/>
    <col min="7525" max="7525" width="18" bestFit="1" customWidth="1"/>
    <col min="7526" max="7531" width="15.28515625" bestFit="1" customWidth="1"/>
    <col min="7532" max="7537" width="14.28515625" bestFit="1" customWidth="1"/>
    <col min="7538" max="7546" width="14.28515625" customWidth="1"/>
    <col min="7547" max="7597" width="13.28515625" customWidth="1"/>
    <col min="7598" max="7599" width="11.5703125" customWidth="1"/>
    <col min="7600" max="7600" width="11.5703125" bestFit="1" customWidth="1"/>
    <col min="7601" max="7602" width="11.5703125" customWidth="1"/>
    <col min="7603" max="7624" width="13.28515625" customWidth="1"/>
    <col min="7625" max="7777" width="14.28515625" customWidth="1"/>
    <col min="7779" max="7779" width="5.42578125" bestFit="1" customWidth="1"/>
    <col min="7780" max="7780" width="29.42578125" bestFit="1" customWidth="1"/>
    <col min="7781" max="7781" width="18" bestFit="1" customWidth="1"/>
    <col min="7782" max="7787" width="15.28515625" bestFit="1" customWidth="1"/>
    <col min="7788" max="7793" width="14.28515625" bestFit="1" customWidth="1"/>
    <col min="7794" max="7802" width="14.28515625" customWidth="1"/>
    <col min="7803" max="7853" width="13.28515625" customWidth="1"/>
    <col min="7854" max="7855" width="11.5703125" customWidth="1"/>
    <col min="7856" max="7856" width="11.5703125" bestFit="1" customWidth="1"/>
    <col min="7857" max="7858" width="11.5703125" customWidth="1"/>
    <col min="7859" max="7880" width="13.28515625" customWidth="1"/>
    <col min="7881" max="8033" width="14.28515625" customWidth="1"/>
    <col min="8035" max="8035" width="5.42578125" bestFit="1" customWidth="1"/>
    <col min="8036" max="8036" width="29.42578125" bestFit="1" customWidth="1"/>
    <col min="8037" max="8037" width="18" bestFit="1" customWidth="1"/>
    <col min="8038" max="8043" width="15.28515625" bestFit="1" customWidth="1"/>
    <col min="8044" max="8049" width="14.28515625" bestFit="1" customWidth="1"/>
    <col min="8050" max="8058" width="14.28515625" customWidth="1"/>
    <col min="8059" max="8109" width="13.28515625" customWidth="1"/>
    <col min="8110" max="8111" width="11.5703125" customWidth="1"/>
    <col min="8112" max="8112" width="11.5703125" bestFit="1" customWidth="1"/>
    <col min="8113" max="8114" width="11.5703125" customWidth="1"/>
    <col min="8115" max="8136" width="13.28515625" customWidth="1"/>
    <col min="8137" max="8289" width="14.28515625" customWidth="1"/>
    <col min="8291" max="8291" width="5.42578125" bestFit="1" customWidth="1"/>
    <col min="8292" max="8292" width="29.42578125" bestFit="1" customWidth="1"/>
    <col min="8293" max="8293" width="18" bestFit="1" customWidth="1"/>
    <col min="8294" max="8299" width="15.28515625" bestFit="1" customWidth="1"/>
    <col min="8300" max="8305" width="14.28515625" bestFit="1" customWidth="1"/>
    <col min="8306" max="8314" width="14.28515625" customWidth="1"/>
    <col min="8315" max="8365" width="13.28515625" customWidth="1"/>
    <col min="8366" max="8367" width="11.5703125" customWidth="1"/>
    <col min="8368" max="8368" width="11.5703125" bestFit="1" customWidth="1"/>
    <col min="8369" max="8370" width="11.5703125" customWidth="1"/>
    <col min="8371" max="8392" width="13.28515625" customWidth="1"/>
    <col min="8393" max="8545" width="14.28515625" customWidth="1"/>
    <col min="8547" max="8547" width="5.42578125" bestFit="1" customWidth="1"/>
    <col min="8548" max="8548" width="29.42578125" bestFit="1" customWidth="1"/>
    <col min="8549" max="8549" width="18" bestFit="1" customWidth="1"/>
    <col min="8550" max="8555" width="15.28515625" bestFit="1" customWidth="1"/>
    <col min="8556" max="8561" width="14.28515625" bestFit="1" customWidth="1"/>
    <col min="8562" max="8570" width="14.28515625" customWidth="1"/>
    <col min="8571" max="8621" width="13.28515625" customWidth="1"/>
    <col min="8622" max="8623" width="11.5703125" customWidth="1"/>
    <col min="8624" max="8624" width="11.5703125" bestFit="1" customWidth="1"/>
    <col min="8625" max="8626" width="11.5703125" customWidth="1"/>
    <col min="8627" max="8648" width="13.28515625" customWidth="1"/>
    <col min="8649" max="8801" width="14.28515625" customWidth="1"/>
    <col min="8803" max="8803" width="5.42578125" bestFit="1" customWidth="1"/>
    <col min="8804" max="8804" width="29.42578125" bestFit="1" customWidth="1"/>
    <col min="8805" max="8805" width="18" bestFit="1" customWidth="1"/>
    <col min="8806" max="8811" width="15.28515625" bestFit="1" customWidth="1"/>
    <col min="8812" max="8817" width="14.28515625" bestFit="1" customWidth="1"/>
    <col min="8818" max="8826" width="14.28515625" customWidth="1"/>
    <col min="8827" max="8877" width="13.28515625" customWidth="1"/>
    <col min="8878" max="8879" width="11.5703125" customWidth="1"/>
    <col min="8880" max="8880" width="11.5703125" bestFit="1" customWidth="1"/>
    <col min="8881" max="8882" width="11.5703125" customWidth="1"/>
    <col min="8883" max="8904" width="13.28515625" customWidth="1"/>
    <col min="8905" max="9057" width="14.28515625" customWidth="1"/>
    <col min="9059" max="9059" width="5.42578125" bestFit="1" customWidth="1"/>
    <col min="9060" max="9060" width="29.42578125" bestFit="1" customWidth="1"/>
    <col min="9061" max="9061" width="18" bestFit="1" customWidth="1"/>
    <col min="9062" max="9067" width="15.28515625" bestFit="1" customWidth="1"/>
    <col min="9068" max="9073" width="14.28515625" bestFit="1" customWidth="1"/>
    <col min="9074" max="9082" width="14.28515625" customWidth="1"/>
    <col min="9083" max="9133" width="13.28515625" customWidth="1"/>
    <col min="9134" max="9135" width="11.5703125" customWidth="1"/>
    <col min="9136" max="9136" width="11.5703125" bestFit="1" customWidth="1"/>
    <col min="9137" max="9138" width="11.5703125" customWidth="1"/>
    <col min="9139" max="9160" width="13.28515625" customWidth="1"/>
    <col min="9161" max="9313" width="14.28515625" customWidth="1"/>
    <col min="9315" max="9315" width="5.42578125" bestFit="1" customWidth="1"/>
    <col min="9316" max="9316" width="29.42578125" bestFit="1" customWidth="1"/>
    <col min="9317" max="9317" width="18" bestFit="1" customWidth="1"/>
    <col min="9318" max="9323" width="15.28515625" bestFit="1" customWidth="1"/>
    <col min="9324" max="9329" width="14.28515625" bestFit="1" customWidth="1"/>
    <col min="9330" max="9338" width="14.28515625" customWidth="1"/>
    <col min="9339" max="9389" width="13.28515625" customWidth="1"/>
    <col min="9390" max="9391" width="11.5703125" customWidth="1"/>
    <col min="9392" max="9392" width="11.5703125" bestFit="1" customWidth="1"/>
    <col min="9393" max="9394" width="11.5703125" customWidth="1"/>
    <col min="9395" max="9416" width="13.28515625" customWidth="1"/>
    <col min="9417" max="9569" width="14.28515625" customWidth="1"/>
    <col min="9571" max="9571" width="5.42578125" bestFit="1" customWidth="1"/>
    <col min="9572" max="9572" width="29.42578125" bestFit="1" customWidth="1"/>
    <col min="9573" max="9573" width="18" bestFit="1" customWidth="1"/>
    <col min="9574" max="9579" width="15.28515625" bestFit="1" customWidth="1"/>
    <col min="9580" max="9585" width="14.28515625" bestFit="1" customWidth="1"/>
    <col min="9586" max="9594" width="14.28515625" customWidth="1"/>
    <col min="9595" max="9645" width="13.28515625" customWidth="1"/>
    <col min="9646" max="9647" width="11.5703125" customWidth="1"/>
    <col min="9648" max="9648" width="11.5703125" bestFit="1" customWidth="1"/>
    <col min="9649" max="9650" width="11.5703125" customWidth="1"/>
    <col min="9651" max="9672" width="13.28515625" customWidth="1"/>
    <col min="9673" max="9825" width="14.28515625" customWidth="1"/>
    <col min="9827" max="9827" width="5.42578125" bestFit="1" customWidth="1"/>
    <col min="9828" max="9828" width="29.42578125" bestFit="1" customWidth="1"/>
    <col min="9829" max="9829" width="18" bestFit="1" customWidth="1"/>
    <col min="9830" max="9835" width="15.28515625" bestFit="1" customWidth="1"/>
    <col min="9836" max="9841" width="14.28515625" bestFit="1" customWidth="1"/>
    <col min="9842" max="9850" width="14.28515625" customWidth="1"/>
    <col min="9851" max="9901" width="13.28515625" customWidth="1"/>
    <col min="9902" max="9903" width="11.5703125" customWidth="1"/>
    <col min="9904" max="9904" width="11.5703125" bestFit="1" customWidth="1"/>
    <col min="9905" max="9906" width="11.5703125" customWidth="1"/>
    <col min="9907" max="9928" width="13.28515625" customWidth="1"/>
    <col min="9929" max="10081" width="14.28515625" customWidth="1"/>
    <col min="10083" max="10083" width="5.42578125" bestFit="1" customWidth="1"/>
    <col min="10084" max="10084" width="29.42578125" bestFit="1" customWidth="1"/>
    <col min="10085" max="10085" width="18" bestFit="1" customWidth="1"/>
    <col min="10086" max="10091" width="15.28515625" bestFit="1" customWidth="1"/>
    <col min="10092" max="10097" width="14.28515625" bestFit="1" customWidth="1"/>
    <col min="10098" max="10106" width="14.28515625" customWidth="1"/>
    <col min="10107" max="10157" width="13.28515625" customWidth="1"/>
    <col min="10158" max="10159" width="11.5703125" customWidth="1"/>
    <col min="10160" max="10160" width="11.5703125" bestFit="1" customWidth="1"/>
    <col min="10161" max="10162" width="11.5703125" customWidth="1"/>
    <col min="10163" max="10184" width="13.28515625" customWidth="1"/>
    <col min="10185" max="10337" width="14.28515625" customWidth="1"/>
    <col min="10339" max="10339" width="5.42578125" bestFit="1" customWidth="1"/>
    <col min="10340" max="10340" width="29.42578125" bestFit="1" customWidth="1"/>
    <col min="10341" max="10341" width="18" bestFit="1" customWidth="1"/>
    <col min="10342" max="10347" width="15.28515625" bestFit="1" customWidth="1"/>
    <col min="10348" max="10353" width="14.28515625" bestFit="1" customWidth="1"/>
    <col min="10354" max="10362" width="14.28515625" customWidth="1"/>
    <col min="10363" max="10413" width="13.28515625" customWidth="1"/>
    <col min="10414" max="10415" width="11.5703125" customWidth="1"/>
    <col min="10416" max="10416" width="11.5703125" bestFit="1" customWidth="1"/>
    <col min="10417" max="10418" width="11.5703125" customWidth="1"/>
    <col min="10419" max="10440" width="13.28515625" customWidth="1"/>
    <col min="10441" max="10593" width="14.28515625" customWidth="1"/>
    <col min="10595" max="10595" width="5.42578125" bestFit="1" customWidth="1"/>
    <col min="10596" max="10596" width="29.42578125" bestFit="1" customWidth="1"/>
    <col min="10597" max="10597" width="18" bestFit="1" customWidth="1"/>
    <col min="10598" max="10603" width="15.28515625" bestFit="1" customWidth="1"/>
    <col min="10604" max="10609" width="14.28515625" bestFit="1" customWidth="1"/>
    <col min="10610" max="10618" width="14.28515625" customWidth="1"/>
    <col min="10619" max="10669" width="13.28515625" customWidth="1"/>
    <col min="10670" max="10671" width="11.5703125" customWidth="1"/>
    <col min="10672" max="10672" width="11.5703125" bestFit="1" customWidth="1"/>
    <col min="10673" max="10674" width="11.5703125" customWidth="1"/>
    <col min="10675" max="10696" width="13.28515625" customWidth="1"/>
    <col min="10697" max="10849" width="14.28515625" customWidth="1"/>
    <col min="10851" max="10851" width="5.42578125" bestFit="1" customWidth="1"/>
    <col min="10852" max="10852" width="29.42578125" bestFit="1" customWidth="1"/>
    <col min="10853" max="10853" width="18" bestFit="1" customWidth="1"/>
    <col min="10854" max="10859" width="15.28515625" bestFit="1" customWidth="1"/>
    <col min="10860" max="10865" width="14.28515625" bestFit="1" customWidth="1"/>
    <col min="10866" max="10874" width="14.28515625" customWidth="1"/>
    <col min="10875" max="10925" width="13.28515625" customWidth="1"/>
    <col min="10926" max="10927" width="11.5703125" customWidth="1"/>
    <col min="10928" max="10928" width="11.5703125" bestFit="1" customWidth="1"/>
    <col min="10929" max="10930" width="11.5703125" customWidth="1"/>
    <col min="10931" max="10952" width="13.28515625" customWidth="1"/>
    <col min="10953" max="11105" width="14.28515625" customWidth="1"/>
    <col min="11107" max="11107" width="5.42578125" bestFit="1" customWidth="1"/>
    <col min="11108" max="11108" width="29.42578125" bestFit="1" customWidth="1"/>
    <col min="11109" max="11109" width="18" bestFit="1" customWidth="1"/>
    <col min="11110" max="11115" width="15.28515625" bestFit="1" customWidth="1"/>
    <col min="11116" max="11121" width="14.28515625" bestFit="1" customWidth="1"/>
    <col min="11122" max="11130" width="14.28515625" customWidth="1"/>
    <col min="11131" max="11181" width="13.28515625" customWidth="1"/>
    <col min="11182" max="11183" width="11.5703125" customWidth="1"/>
    <col min="11184" max="11184" width="11.5703125" bestFit="1" customWidth="1"/>
    <col min="11185" max="11186" width="11.5703125" customWidth="1"/>
    <col min="11187" max="11208" width="13.28515625" customWidth="1"/>
    <col min="11209" max="11361" width="14.28515625" customWidth="1"/>
    <col min="11363" max="11363" width="5.42578125" bestFit="1" customWidth="1"/>
    <col min="11364" max="11364" width="29.42578125" bestFit="1" customWidth="1"/>
    <col min="11365" max="11365" width="18" bestFit="1" customWidth="1"/>
    <col min="11366" max="11371" width="15.28515625" bestFit="1" customWidth="1"/>
    <col min="11372" max="11377" width="14.28515625" bestFit="1" customWidth="1"/>
    <col min="11378" max="11386" width="14.28515625" customWidth="1"/>
    <col min="11387" max="11437" width="13.28515625" customWidth="1"/>
    <col min="11438" max="11439" width="11.5703125" customWidth="1"/>
    <col min="11440" max="11440" width="11.5703125" bestFit="1" customWidth="1"/>
    <col min="11441" max="11442" width="11.5703125" customWidth="1"/>
    <col min="11443" max="11464" width="13.28515625" customWidth="1"/>
    <col min="11465" max="11617" width="14.28515625" customWidth="1"/>
    <col min="11619" max="11619" width="5.42578125" bestFit="1" customWidth="1"/>
    <col min="11620" max="11620" width="29.42578125" bestFit="1" customWidth="1"/>
    <col min="11621" max="11621" width="18" bestFit="1" customWidth="1"/>
    <col min="11622" max="11627" width="15.28515625" bestFit="1" customWidth="1"/>
    <col min="11628" max="11633" width="14.28515625" bestFit="1" customWidth="1"/>
    <col min="11634" max="11642" width="14.28515625" customWidth="1"/>
    <col min="11643" max="11693" width="13.28515625" customWidth="1"/>
    <col min="11694" max="11695" width="11.5703125" customWidth="1"/>
    <col min="11696" max="11696" width="11.5703125" bestFit="1" customWidth="1"/>
    <col min="11697" max="11698" width="11.5703125" customWidth="1"/>
    <col min="11699" max="11720" width="13.28515625" customWidth="1"/>
    <col min="11721" max="11873" width="14.28515625" customWidth="1"/>
    <col min="11875" max="11875" width="5.42578125" bestFit="1" customWidth="1"/>
    <col min="11876" max="11876" width="29.42578125" bestFit="1" customWidth="1"/>
    <col min="11877" max="11877" width="18" bestFit="1" customWidth="1"/>
    <col min="11878" max="11883" width="15.28515625" bestFit="1" customWidth="1"/>
    <col min="11884" max="11889" width="14.28515625" bestFit="1" customWidth="1"/>
    <col min="11890" max="11898" width="14.28515625" customWidth="1"/>
    <col min="11899" max="11949" width="13.28515625" customWidth="1"/>
    <col min="11950" max="11951" width="11.5703125" customWidth="1"/>
    <col min="11952" max="11952" width="11.5703125" bestFit="1" customWidth="1"/>
    <col min="11953" max="11954" width="11.5703125" customWidth="1"/>
    <col min="11955" max="11976" width="13.28515625" customWidth="1"/>
    <col min="11977" max="12129" width="14.28515625" customWidth="1"/>
    <col min="12131" max="12131" width="5.42578125" bestFit="1" customWidth="1"/>
    <col min="12132" max="12132" width="29.42578125" bestFit="1" customWidth="1"/>
    <col min="12133" max="12133" width="18" bestFit="1" customWidth="1"/>
    <col min="12134" max="12139" width="15.28515625" bestFit="1" customWidth="1"/>
    <col min="12140" max="12145" width="14.28515625" bestFit="1" customWidth="1"/>
    <col min="12146" max="12154" width="14.28515625" customWidth="1"/>
    <col min="12155" max="12205" width="13.28515625" customWidth="1"/>
    <col min="12206" max="12207" width="11.5703125" customWidth="1"/>
    <col min="12208" max="12208" width="11.5703125" bestFit="1" customWidth="1"/>
    <col min="12209" max="12210" width="11.5703125" customWidth="1"/>
    <col min="12211" max="12232" width="13.28515625" customWidth="1"/>
    <col min="12233" max="12385" width="14.28515625" customWidth="1"/>
    <col min="12387" max="12387" width="5.42578125" bestFit="1" customWidth="1"/>
    <col min="12388" max="12388" width="29.42578125" bestFit="1" customWidth="1"/>
    <col min="12389" max="12389" width="18" bestFit="1" customWidth="1"/>
    <col min="12390" max="12395" width="15.28515625" bestFit="1" customWidth="1"/>
    <col min="12396" max="12401" width="14.28515625" bestFit="1" customWidth="1"/>
    <col min="12402" max="12410" width="14.28515625" customWidth="1"/>
    <col min="12411" max="12461" width="13.28515625" customWidth="1"/>
    <col min="12462" max="12463" width="11.5703125" customWidth="1"/>
    <col min="12464" max="12464" width="11.5703125" bestFit="1" customWidth="1"/>
    <col min="12465" max="12466" width="11.5703125" customWidth="1"/>
    <col min="12467" max="12488" width="13.28515625" customWidth="1"/>
    <col min="12489" max="12641" width="14.28515625" customWidth="1"/>
    <col min="12643" max="12643" width="5.42578125" bestFit="1" customWidth="1"/>
    <col min="12644" max="12644" width="29.42578125" bestFit="1" customWidth="1"/>
    <col min="12645" max="12645" width="18" bestFit="1" customWidth="1"/>
    <col min="12646" max="12651" width="15.28515625" bestFit="1" customWidth="1"/>
    <col min="12652" max="12657" width="14.28515625" bestFit="1" customWidth="1"/>
    <col min="12658" max="12666" width="14.28515625" customWidth="1"/>
    <col min="12667" max="12717" width="13.28515625" customWidth="1"/>
    <col min="12718" max="12719" width="11.5703125" customWidth="1"/>
    <col min="12720" max="12720" width="11.5703125" bestFit="1" customWidth="1"/>
    <col min="12721" max="12722" width="11.5703125" customWidth="1"/>
    <col min="12723" max="12744" width="13.28515625" customWidth="1"/>
    <col min="12745" max="12897" width="14.28515625" customWidth="1"/>
    <col min="12899" max="12899" width="5.42578125" bestFit="1" customWidth="1"/>
    <col min="12900" max="12900" width="29.42578125" bestFit="1" customWidth="1"/>
    <col min="12901" max="12901" width="18" bestFit="1" customWidth="1"/>
    <col min="12902" max="12907" width="15.28515625" bestFit="1" customWidth="1"/>
    <col min="12908" max="12913" width="14.28515625" bestFit="1" customWidth="1"/>
    <col min="12914" max="12922" width="14.28515625" customWidth="1"/>
    <col min="12923" max="12973" width="13.28515625" customWidth="1"/>
    <col min="12974" max="12975" width="11.5703125" customWidth="1"/>
    <col min="12976" max="12976" width="11.5703125" bestFit="1" customWidth="1"/>
    <col min="12977" max="12978" width="11.5703125" customWidth="1"/>
    <col min="12979" max="13000" width="13.28515625" customWidth="1"/>
    <col min="13001" max="13153" width="14.28515625" customWidth="1"/>
    <col min="13155" max="13155" width="5.42578125" bestFit="1" customWidth="1"/>
    <col min="13156" max="13156" width="29.42578125" bestFit="1" customWidth="1"/>
    <col min="13157" max="13157" width="18" bestFit="1" customWidth="1"/>
    <col min="13158" max="13163" width="15.28515625" bestFit="1" customWidth="1"/>
    <col min="13164" max="13169" width="14.28515625" bestFit="1" customWidth="1"/>
    <col min="13170" max="13178" width="14.28515625" customWidth="1"/>
    <col min="13179" max="13229" width="13.28515625" customWidth="1"/>
    <col min="13230" max="13231" width="11.5703125" customWidth="1"/>
    <col min="13232" max="13232" width="11.5703125" bestFit="1" customWidth="1"/>
    <col min="13233" max="13234" width="11.5703125" customWidth="1"/>
    <col min="13235" max="13256" width="13.28515625" customWidth="1"/>
    <col min="13257" max="13409" width="14.28515625" customWidth="1"/>
    <col min="13411" max="13411" width="5.42578125" bestFit="1" customWidth="1"/>
    <col min="13412" max="13412" width="29.42578125" bestFit="1" customWidth="1"/>
    <col min="13413" max="13413" width="18" bestFit="1" customWidth="1"/>
    <col min="13414" max="13419" width="15.28515625" bestFit="1" customWidth="1"/>
    <col min="13420" max="13425" width="14.28515625" bestFit="1" customWidth="1"/>
    <col min="13426" max="13434" width="14.28515625" customWidth="1"/>
    <col min="13435" max="13485" width="13.28515625" customWidth="1"/>
    <col min="13486" max="13487" width="11.5703125" customWidth="1"/>
    <col min="13488" max="13488" width="11.5703125" bestFit="1" customWidth="1"/>
    <col min="13489" max="13490" width="11.5703125" customWidth="1"/>
    <col min="13491" max="13512" width="13.28515625" customWidth="1"/>
    <col min="13513" max="13665" width="14.28515625" customWidth="1"/>
    <col min="13667" max="13667" width="5.42578125" bestFit="1" customWidth="1"/>
    <col min="13668" max="13668" width="29.42578125" bestFit="1" customWidth="1"/>
    <col min="13669" max="13669" width="18" bestFit="1" customWidth="1"/>
    <col min="13670" max="13675" width="15.28515625" bestFit="1" customWidth="1"/>
    <col min="13676" max="13681" width="14.28515625" bestFit="1" customWidth="1"/>
    <col min="13682" max="13690" width="14.28515625" customWidth="1"/>
    <col min="13691" max="13741" width="13.28515625" customWidth="1"/>
    <col min="13742" max="13743" width="11.5703125" customWidth="1"/>
    <col min="13744" max="13744" width="11.5703125" bestFit="1" customWidth="1"/>
    <col min="13745" max="13746" width="11.5703125" customWidth="1"/>
    <col min="13747" max="13768" width="13.28515625" customWidth="1"/>
    <col min="13769" max="13921" width="14.28515625" customWidth="1"/>
    <col min="13923" max="13923" width="5.42578125" bestFit="1" customWidth="1"/>
    <col min="13924" max="13924" width="29.42578125" bestFit="1" customWidth="1"/>
    <col min="13925" max="13925" width="18" bestFit="1" customWidth="1"/>
    <col min="13926" max="13931" width="15.28515625" bestFit="1" customWidth="1"/>
    <col min="13932" max="13937" width="14.28515625" bestFit="1" customWidth="1"/>
    <col min="13938" max="13946" width="14.28515625" customWidth="1"/>
    <col min="13947" max="13997" width="13.28515625" customWidth="1"/>
    <col min="13998" max="13999" width="11.5703125" customWidth="1"/>
    <col min="14000" max="14000" width="11.5703125" bestFit="1" customWidth="1"/>
    <col min="14001" max="14002" width="11.5703125" customWidth="1"/>
    <col min="14003" max="14024" width="13.28515625" customWidth="1"/>
    <col min="14025" max="14177" width="14.28515625" customWidth="1"/>
    <col min="14179" max="14179" width="5.42578125" bestFit="1" customWidth="1"/>
    <col min="14180" max="14180" width="29.42578125" bestFit="1" customWidth="1"/>
    <col min="14181" max="14181" width="18" bestFit="1" customWidth="1"/>
    <col min="14182" max="14187" width="15.28515625" bestFit="1" customWidth="1"/>
    <col min="14188" max="14193" width="14.28515625" bestFit="1" customWidth="1"/>
    <col min="14194" max="14202" width="14.28515625" customWidth="1"/>
    <col min="14203" max="14253" width="13.28515625" customWidth="1"/>
    <col min="14254" max="14255" width="11.5703125" customWidth="1"/>
    <col min="14256" max="14256" width="11.5703125" bestFit="1" customWidth="1"/>
    <col min="14257" max="14258" width="11.5703125" customWidth="1"/>
    <col min="14259" max="14280" width="13.28515625" customWidth="1"/>
    <col min="14281" max="14433" width="14.28515625" customWidth="1"/>
    <col min="14435" max="14435" width="5.42578125" bestFit="1" customWidth="1"/>
    <col min="14436" max="14436" width="29.42578125" bestFit="1" customWidth="1"/>
    <col min="14437" max="14437" width="18" bestFit="1" customWidth="1"/>
    <col min="14438" max="14443" width="15.28515625" bestFit="1" customWidth="1"/>
    <col min="14444" max="14449" width="14.28515625" bestFit="1" customWidth="1"/>
    <col min="14450" max="14458" width="14.28515625" customWidth="1"/>
    <col min="14459" max="14509" width="13.28515625" customWidth="1"/>
    <col min="14510" max="14511" width="11.5703125" customWidth="1"/>
    <col min="14512" max="14512" width="11.5703125" bestFit="1" customWidth="1"/>
    <col min="14513" max="14514" width="11.5703125" customWidth="1"/>
    <col min="14515" max="14536" width="13.28515625" customWidth="1"/>
    <col min="14537" max="14689" width="14.28515625" customWidth="1"/>
    <col min="14691" max="14691" width="5.42578125" bestFit="1" customWidth="1"/>
    <col min="14692" max="14692" width="29.42578125" bestFit="1" customWidth="1"/>
    <col min="14693" max="14693" width="18" bestFit="1" customWidth="1"/>
    <col min="14694" max="14699" width="15.28515625" bestFit="1" customWidth="1"/>
    <col min="14700" max="14705" width="14.28515625" bestFit="1" customWidth="1"/>
    <col min="14706" max="14714" width="14.28515625" customWidth="1"/>
    <col min="14715" max="14765" width="13.28515625" customWidth="1"/>
    <col min="14766" max="14767" width="11.5703125" customWidth="1"/>
    <col min="14768" max="14768" width="11.5703125" bestFit="1" customWidth="1"/>
    <col min="14769" max="14770" width="11.5703125" customWidth="1"/>
    <col min="14771" max="14792" width="13.28515625" customWidth="1"/>
    <col min="14793" max="14945" width="14.28515625" customWidth="1"/>
    <col min="14947" max="14947" width="5.42578125" bestFit="1" customWidth="1"/>
    <col min="14948" max="14948" width="29.42578125" bestFit="1" customWidth="1"/>
    <col min="14949" max="14949" width="18" bestFit="1" customWidth="1"/>
    <col min="14950" max="14955" width="15.28515625" bestFit="1" customWidth="1"/>
    <col min="14956" max="14961" width="14.28515625" bestFit="1" customWidth="1"/>
    <col min="14962" max="14970" width="14.28515625" customWidth="1"/>
    <col min="14971" max="15021" width="13.28515625" customWidth="1"/>
    <col min="15022" max="15023" width="11.5703125" customWidth="1"/>
    <col min="15024" max="15024" width="11.5703125" bestFit="1" customWidth="1"/>
    <col min="15025" max="15026" width="11.5703125" customWidth="1"/>
    <col min="15027" max="15048" width="13.28515625" customWidth="1"/>
    <col min="15049" max="15201" width="14.28515625" customWidth="1"/>
    <col min="15203" max="15203" width="5.42578125" bestFit="1" customWidth="1"/>
    <col min="15204" max="15204" width="29.42578125" bestFit="1" customWidth="1"/>
    <col min="15205" max="15205" width="18" bestFit="1" customWidth="1"/>
    <col min="15206" max="15211" width="15.28515625" bestFit="1" customWidth="1"/>
    <col min="15212" max="15217" width="14.28515625" bestFit="1" customWidth="1"/>
    <col min="15218" max="15226" width="14.28515625" customWidth="1"/>
    <col min="15227" max="15277" width="13.28515625" customWidth="1"/>
    <col min="15278" max="15279" width="11.5703125" customWidth="1"/>
    <col min="15280" max="15280" width="11.5703125" bestFit="1" customWidth="1"/>
    <col min="15281" max="15282" width="11.5703125" customWidth="1"/>
    <col min="15283" max="15304" width="13.28515625" customWidth="1"/>
    <col min="15305" max="15457" width="14.28515625" customWidth="1"/>
    <col min="15459" max="15459" width="5.42578125" bestFit="1" customWidth="1"/>
    <col min="15460" max="15460" width="29.42578125" bestFit="1" customWidth="1"/>
    <col min="15461" max="15461" width="18" bestFit="1" customWidth="1"/>
    <col min="15462" max="15467" width="15.28515625" bestFit="1" customWidth="1"/>
    <col min="15468" max="15473" width="14.28515625" bestFit="1" customWidth="1"/>
    <col min="15474" max="15482" width="14.28515625" customWidth="1"/>
    <col min="15483" max="15533" width="13.28515625" customWidth="1"/>
    <col min="15534" max="15535" width="11.5703125" customWidth="1"/>
    <col min="15536" max="15536" width="11.5703125" bestFit="1" customWidth="1"/>
    <col min="15537" max="15538" width="11.5703125" customWidth="1"/>
    <col min="15539" max="15560" width="13.28515625" customWidth="1"/>
    <col min="15561" max="15713" width="14.28515625" customWidth="1"/>
    <col min="15715" max="15715" width="5.42578125" bestFit="1" customWidth="1"/>
    <col min="15716" max="15716" width="29.42578125" bestFit="1" customWidth="1"/>
    <col min="15717" max="15717" width="18" bestFit="1" customWidth="1"/>
    <col min="15718" max="15723" width="15.28515625" bestFit="1" customWidth="1"/>
    <col min="15724" max="15729" width="14.28515625" bestFit="1" customWidth="1"/>
    <col min="15730" max="15738" width="14.28515625" customWidth="1"/>
    <col min="15739" max="15789" width="13.28515625" customWidth="1"/>
    <col min="15790" max="15791" width="11.5703125" customWidth="1"/>
    <col min="15792" max="15792" width="11.5703125" bestFit="1" customWidth="1"/>
    <col min="15793" max="15794" width="11.5703125" customWidth="1"/>
    <col min="15795" max="15816" width="13.28515625" customWidth="1"/>
    <col min="15817" max="15969" width="14.28515625" customWidth="1"/>
  </cols>
  <sheetData>
    <row r="1" spans="1:28" x14ac:dyDescent="0.25">
      <c r="A1" s="38" t="s">
        <v>97</v>
      </c>
      <c r="B1" s="38"/>
      <c r="C1" s="38"/>
      <c r="D1" s="38"/>
    </row>
    <row r="2" spans="1:28" x14ac:dyDescent="0.25">
      <c r="A2" s="37" t="s">
        <v>73</v>
      </c>
      <c r="B2" s="37"/>
      <c r="C2" s="37"/>
      <c r="D2" s="37"/>
    </row>
    <row r="3" spans="1:28" s="4" customFormat="1" x14ac:dyDescent="0.25">
      <c r="A3" s="38" t="s">
        <v>0</v>
      </c>
      <c r="B3" s="38"/>
      <c r="C3" s="4" t="s">
        <v>1</v>
      </c>
      <c r="D3" s="4" t="s">
        <v>14</v>
      </c>
      <c r="E3" s="4" t="s">
        <v>15</v>
      </c>
      <c r="F3" s="4" t="s">
        <v>16</v>
      </c>
      <c r="G3" s="4" t="s">
        <v>17</v>
      </c>
      <c r="H3" s="4" t="s">
        <v>18</v>
      </c>
      <c r="I3" s="4" t="s">
        <v>19</v>
      </c>
      <c r="J3" s="4" t="s">
        <v>20</v>
      </c>
      <c r="K3" s="4" t="s">
        <v>21</v>
      </c>
      <c r="L3" s="4" t="s">
        <v>22</v>
      </c>
      <c r="M3" s="4" t="s">
        <v>23</v>
      </c>
      <c r="N3" s="4" t="s">
        <v>24</v>
      </c>
      <c r="O3" s="4" t="s">
        <v>25</v>
      </c>
      <c r="P3" s="4" t="s">
        <v>26</v>
      </c>
      <c r="Q3" s="4" t="s">
        <v>27</v>
      </c>
      <c r="R3" s="4" t="s">
        <v>28</v>
      </c>
      <c r="S3" s="4" t="s">
        <v>29</v>
      </c>
      <c r="T3" s="4" t="s">
        <v>30</v>
      </c>
      <c r="U3" s="4" t="s">
        <v>31</v>
      </c>
      <c r="V3" s="4" t="s">
        <v>32</v>
      </c>
      <c r="W3" s="4" t="s">
        <v>33</v>
      </c>
      <c r="X3" s="4" t="s">
        <v>34</v>
      </c>
      <c r="Y3" s="4" t="s">
        <v>35</v>
      </c>
      <c r="Z3" s="4" t="s">
        <v>36</v>
      </c>
      <c r="AA3" s="4" t="s">
        <v>37</v>
      </c>
      <c r="AB3" s="4" t="s">
        <v>38</v>
      </c>
    </row>
    <row r="4" spans="1:28" s="4" customFormat="1" x14ac:dyDescent="0.25">
      <c r="B4" s="20" t="s">
        <v>74</v>
      </c>
      <c r="E4" s="19"/>
    </row>
    <row r="5" spans="1:28" s="4" customFormat="1" x14ac:dyDescent="0.25">
      <c r="B5" s="20" t="s">
        <v>75</v>
      </c>
      <c r="C5" s="21">
        <v>4143987.221313295</v>
      </c>
      <c r="D5" s="1">
        <v>145759.38674186298</v>
      </c>
      <c r="E5" s="1">
        <v>166592.82644047629</v>
      </c>
      <c r="F5" s="1">
        <v>166592.82644047629</v>
      </c>
      <c r="G5" s="1">
        <v>166592.82644047629</v>
      </c>
      <c r="H5" s="1">
        <v>166592.82644047629</v>
      </c>
      <c r="I5" s="1">
        <v>166592.82644047629</v>
      </c>
      <c r="J5" s="1">
        <v>166592.82644047629</v>
      </c>
      <c r="K5" s="1">
        <v>166592.82644047629</v>
      </c>
      <c r="L5" s="1">
        <v>166592.82644047629</v>
      </c>
      <c r="M5" s="1">
        <v>166592.82644047629</v>
      </c>
      <c r="N5" s="1">
        <v>166592.82644047629</v>
      </c>
      <c r="O5" s="1">
        <v>166592.82644047629</v>
      </c>
      <c r="P5" s="1">
        <v>166592.82644047629</v>
      </c>
      <c r="Q5" s="1">
        <v>166592.82644047629</v>
      </c>
      <c r="R5" s="1">
        <v>166592.82644047629</v>
      </c>
      <c r="S5" s="1">
        <v>166592.82644047629</v>
      </c>
      <c r="T5" s="1">
        <v>166592.82644047629</v>
      </c>
      <c r="U5" s="1">
        <v>166592.82644047629</v>
      </c>
      <c r="V5" s="1">
        <v>166592.82644047629</v>
      </c>
      <c r="W5" s="1">
        <v>166592.82644047629</v>
      </c>
      <c r="X5" s="1">
        <v>166592.82644047629</v>
      </c>
      <c r="Y5" s="1">
        <v>166592.82644047629</v>
      </c>
      <c r="Z5" s="1">
        <v>166592.82644047629</v>
      </c>
      <c r="AA5" s="1">
        <v>166592.82644047629</v>
      </c>
      <c r="AB5" s="1">
        <v>166592.82644047629</v>
      </c>
    </row>
    <row r="6" spans="1:28" s="4" customFormat="1" x14ac:dyDescent="0.25">
      <c r="B6" s="20" t="s">
        <v>76</v>
      </c>
      <c r="C6" s="21">
        <v>6288737.9999999963</v>
      </c>
      <c r="D6" s="1">
        <v>251549.51999999993</v>
      </c>
      <c r="E6" s="1">
        <v>251549.51999999993</v>
      </c>
      <c r="F6" s="1">
        <v>251549.51999999993</v>
      </c>
      <c r="G6" s="1">
        <v>251549.51999999993</v>
      </c>
      <c r="H6" s="1">
        <v>251549.51999999993</v>
      </c>
      <c r="I6" s="1">
        <v>251549.51999999993</v>
      </c>
      <c r="J6" s="1">
        <v>251549.51999999993</v>
      </c>
      <c r="K6" s="1">
        <v>251549.51999999993</v>
      </c>
      <c r="L6" s="1">
        <v>251549.51999999993</v>
      </c>
      <c r="M6" s="1">
        <v>251549.51999999993</v>
      </c>
      <c r="N6" s="1">
        <v>251549.51999999993</v>
      </c>
      <c r="O6" s="1">
        <v>251549.51999999993</v>
      </c>
      <c r="P6" s="1">
        <v>251549.51999999993</v>
      </c>
      <c r="Q6" s="1">
        <v>251549.51999999993</v>
      </c>
      <c r="R6" s="1">
        <v>251549.51999999993</v>
      </c>
      <c r="S6" s="1">
        <v>251549.51999999993</v>
      </c>
      <c r="T6" s="1">
        <v>251549.51999999993</v>
      </c>
      <c r="U6" s="1">
        <v>251549.51999999993</v>
      </c>
      <c r="V6" s="1">
        <v>251549.51999999993</v>
      </c>
      <c r="W6" s="1">
        <v>251549.51999999993</v>
      </c>
      <c r="X6" s="1">
        <v>251549.51999999993</v>
      </c>
      <c r="Y6" s="1">
        <v>251549.51999999993</v>
      </c>
      <c r="Z6" s="1">
        <v>251549.51999999993</v>
      </c>
      <c r="AA6" s="1">
        <v>251549.51999999993</v>
      </c>
      <c r="AB6" s="1">
        <v>251549.51999999993</v>
      </c>
    </row>
    <row r="7" spans="1:28" s="4" customFormat="1" x14ac:dyDescent="0.25">
      <c r="B7" s="20" t="s">
        <v>77</v>
      </c>
      <c r="C7" s="21">
        <v>6288737.9999999963</v>
      </c>
      <c r="D7" s="1">
        <v>251549.51999999993</v>
      </c>
      <c r="E7" s="1">
        <v>251549.51999999993</v>
      </c>
      <c r="F7" s="1">
        <v>251549.51999999993</v>
      </c>
      <c r="G7" s="1">
        <v>251549.51999999993</v>
      </c>
      <c r="H7" s="1">
        <v>251549.51999999993</v>
      </c>
      <c r="I7" s="1">
        <v>251549.51999999993</v>
      </c>
      <c r="J7" s="1">
        <v>251549.51999999993</v>
      </c>
      <c r="K7" s="1">
        <v>251549.51999999993</v>
      </c>
      <c r="L7" s="1">
        <v>251549.51999999993</v>
      </c>
      <c r="M7" s="1">
        <v>251549.51999999993</v>
      </c>
      <c r="N7" s="1">
        <v>251549.51999999993</v>
      </c>
      <c r="O7" s="1">
        <v>251549.51999999993</v>
      </c>
      <c r="P7" s="1">
        <v>251549.51999999993</v>
      </c>
      <c r="Q7" s="1">
        <v>251549.51999999993</v>
      </c>
      <c r="R7" s="1">
        <v>251549.51999999993</v>
      </c>
      <c r="S7" s="1">
        <v>251549.51999999993</v>
      </c>
      <c r="T7" s="1">
        <v>251549.51999999993</v>
      </c>
      <c r="U7" s="1">
        <v>251549.51999999993</v>
      </c>
      <c r="V7" s="1">
        <v>251549.51999999993</v>
      </c>
      <c r="W7" s="1">
        <v>251549.51999999993</v>
      </c>
      <c r="X7" s="1">
        <v>251549.51999999993</v>
      </c>
      <c r="Y7" s="1">
        <v>251549.51999999993</v>
      </c>
      <c r="Z7" s="1">
        <v>251549.51999999993</v>
      </c>
      <c r="AA7" s="1">
        <v>251549.51999999993</v>
      </c>
      <c r="AB7" s="1">
        <v>251549.51999999993</v>
      </c>
    </row>
    <row r="8" spans="1:28" s="3" customFormat="1" ht="15" customHeight="1" x14ac:dyDescent="0.25">
      <c r="A8" s="22"/>
      <c r="B8" s="23" t="s">
        <v>78</v>
      </c>
      <c r="C8" s="21">
        <v>10432725.22131329</v>
      </c>
      <c r="D8" s="18">
        <v>397308.906741863</v>
      </c>
      <c r="E8" s="18">
        <v>418142.34644047631</v>
      </c>
      <c r="F8" s="18">
        <v>418142.34644047631</v>
      </c>
      <c r="G8" s="18">
        <v>418142.34644047631</v>
      </c>
      <c r="H8" s="18">
        <v>418142.34644047631</v>
      </c>
      <c r="I8" s="18">
        <v>418142.34644047631</v>
      </c>
      <c r="J8" s="18">
        <v>418142.34644047631</v>
      </c>
      <c r="K8" s="18">
        <v>418142.34644047631</v>
      </c>
      <c r="L8" s="18">
        <v>418142.34644047631</v>
      </c>
      <c r="M8" s="18">
        <v>418142.34644047631</v>
      </c>
      <c r="N8" s="18">
        <v>418142.34644047631</v>
      </c>
      <c r="O8" s="18">
        <v>418142.34644047631</v>
      </c>
      <c r="P8" s="18">
        <v>418142.34644047631</v>
      </c>
      <c r="Q8" s="18">
        <v>418142.34644047631</v>
      </c>
      <c r="R8" s="18">
        <v>418142.34644047631</v>
      </c>
      <c r="S8" s="18">
        <v>418142.34644047631</v>
      </c>
      <c r="T8" s="18">
        <v>418142.34644047631</v>
      </c>
      <c r="U8" s="18">
        <v>418142.34644047631</v>
      </c>
      <c r="V8" s="18">
        <v>418142.34644047631</v>
      </c>
      <c r="W8" s="18">
        <v>418142.34644047631</v>
      </c>
      <c r="X8" s="18">
        <v>418142.34644047631</v>
      </c>
      <c r="Y8" s="18">
        <v>418142.34644047631</v>
      </c>
      <c r="Z8" s="18">
        <v>418142.34644047631</v>
      </c>
      <c r="AA8" s="18">
        <v>418142.34644047631</v>
      </c>
      <c r="AB8" s="18">
        <v>418142.34644047631</v>
      </c>
    </row>
    <row r="9" spans="1:28" x14ac:dyDescent="0.25">
      <c r="B9" s="24" t="s">
        <v>79</v>
      </c>
      <c r="C9" s="21"/>
      <c r="D9" s="2">
        <v>17878.900803383833</v>
      </c>
      <c r="E9" s="2">
        <v>18816.405589821432</v>
      </c>
      <c r="F9" s="2">
        <v>18816.405589821432</v>
      </c>
      <c r="G9" s="2">
        <v>18816.405589821432</v>
      </c>
      <c r="H9" s="2">
        <v>18816.405589821432</v>
      </c>
      <c r="I9" s="2">
        <v>18816.405589821432</v>
      </c>
      <c r="J9" s="2">
        <v>18816.405589821432</v>
      </c>
      <c r="K9" s="2">
        <v>18816.405589821432</v>
      </c>
      <c r="L9" s="2">
        <v>18816.405589821432</v>
      </c>
      <c r="M9" s="2">
        <v>18816.405589821432</v>
      </c>
      <c r="N9" s="2">
        <v>18816.405589821432</v>
      </c>
      <c r="O9" s="2">
        <v>18816.405589821432</v>
      </c>
      <c r="P9" s="2">
        <v>18816.405589821432</v>
      </c>
      <c r="Q9" s="2">
        <v>18816.405589821432</v>
      </c>
      <c r="R9" s="2">
        <v>18816.405589821432</v>
      </c>
      <c r="S9" s="2">
        <v>18816.405589821432</v>
      </c>
      <c r="T9" s="2">
        <v>18816.405589821432</v>
      </c>
      <c r="U9" s="2">
        <v>18816.405589821432</v>
      </c>
      <c r="V9" s="2">
        <v>18816.405589821432</v>
      </c>
      <c r="W9" s="2">
        <v>18816.405589821432</v>
      </c>
      <c r="X9" s="2">
        <v>18816.405589821432</v>
      </c>
      <c r="Y9" s="2">
        <v>18816.405589821432</v>
      </c>
      <c r="Z9" s="2">
        <v>18816.405589821432</v>
      </c>
      <c r="AA9" s="2">
        <v>18816.405589821432</v>
      </c>
      <c r="AB9" s="2">
        <v>18816.405589821432</v>
      </c>
    </row>
    <row r="10" spans="1:28" x14ac:dyDescent="0.25">
      <c r="B10" s="24" t="s">
        <v>80</v>
      </c>
      <c r="C10" s="21"/>
      <c r="D10" s="2">
        <v>3178.4712539349039</v>
      </c>
      <c r="E10" s="2">
        <v>3345.1387715238106</v>
      </c>
      <c r="F10" s="2">
        <v>3345.1387715238106</v>
      </c>
      <c r="G10" s="2">
        <v>3345.1387715238106</v>
      </c>
      <c r="H10" s="2">
        <v>3345.1387715238106</v>
      </c>
      <c r="I10" s="2">
        <v>3345.1387715238106</v>
      </c>
      <c r="J10" s="2">
        <v>3345.1387715238106</v>
      </c>
      <c r="K10" s="2">
        <v>3345.1387715238106</v>
      </c>
      <c r="L10" s="2">
        <v>3345.1387715238106</v>
      </c>
      <c r="M10" s="2">
        <v>3345.1387715238106</v>
      </c>
      <c r="N10" s="2">
        <v>3345.1387715238106</v>
      </c>
      <c r="O10" s="2">
        <v>3345.1387715238106</v>
      </c>
      <c r="P10" s="2">
        <v>3345.1387715238106</v>
      </c>
      <c r="Q10" s="2">
        <v>3345.1387715238106</v>
      </c>
      <c r="R10" s="2">
        <v>3345.1387715238106</v>
      </c>
      <c r="S10" s="2">
        <v>3345.1387715238106</v>
      </c>
      <c r="T10" s="2">
        <v>3345.1387715238106</v>
      </c>
      <c r="U10" s="2">
        <v>3345.1387715238106</v>
      </c>
      <c r="V10" s="2">
        <v>3345.1387715238106</v>
      </c>
      <c r="W10" s="2">
        <v>3345.1387715238106</v>
      </c>
      <c r="X10" s="2">
        <v>3345.1387715238106</v>
      </c>
      <c r="Y10" s="2">
        <v>3345.1387715238106</v>
      </c>
      <c r="Z10" s="2">
        <v>3345.1387715238106</v>
      </c>
      <c r="AA10" s="2">
        <v>3345.1387715238106</v>
      </c>
      <c r="AB10" s="2">
        <v>3345.1387715238106</v>
      </c>
    </row>
    <row r="11" spans="1:28" x14ac:dyDescent="0.25">
      <c r="B11" s="24" t="s">
        <v>9</v>
      </c>
      <c r="C11" s="21"/>
      <c r="D11" s="2">
        <v>11919.267202255889</v>
      </c>
      <c r="E11" s="2">
        <v>12544.270393214289</v>
      </c>
      <c r="F11" s="2">
        <v>12544.270393214289</v>
      </c>
      <c r="G11" s="2">
        <v>12544.270393214289</v>
      </c>
      <c r="H11" s="2">
        <v>12544.270393214289</v>
      </c>
      <c r="I11" s="2">
        <v>12544.270393214289</v>
      </c>
      <c r="J11" s="2">
        <v>12544.270393214289</v>
      </c>
      <c r="K11" s="2">
        <v>12544.270393214289</v>
      </c>
      <c r="L11" s="2">
        <v>12544.270393214289</v>
      </c>
      <c r="M11" s="2">
        <v>12544.270393214289</v>
      </c>
      <c r="N11" s="2">
        <v>12544.270393214289</v>
      </c>
      <c r="O11" s="2">
        <v>12544.270393214289</v>
      </c>
      <c r="P11" s="2">
        <v>12544.270393214289</v>
      </c>
      <c r="Q11" s="2">
        <v>12544.270393214289</v>
      </c>
      <c r="R11" s="2">
        <v>12544.270393214289</v>
      </c>
      <c r="S11" s="2">
        <v>12544.270393214289</v>
      </c>
      <c r="T11" s="2">
        <v>12544.270393214289</v>
      </c>
      <c r="U11" s="2">
        <v>12544.270393214289</v>
      </c>
      <c r="V11" s="2">
        <v>12544.270393214289</v>
      </c>
      <c r="W11" s="2">
        <v>12544.270393214289</v>
      </c>
      <c r="X11" s="2">
        <v>12544.270393214289</v>
      </c>
      <c r="Y11" s="2">
        <v>12544.270393214289</v>
      </c>
      <c r="Z11" s="2">
        <v>12544.270393214289</v>
      </c>
      <c r="AA11" s="2">
        <v>12544.270393214289</v>
      </c>
      <c r="AB11" s="2">
        <v>12544.270393214289</v>
      </c>
    </row>
    <row r="12" spans="1:28" x14ac:dyDescent="0.25">
      <c r="A12" s="3"/>
      <c r="B12" s="23" t="s">
        <v>81</v>
      </c>
      <c r="C12" s="21"/>
      <c r="D12" s="25">
        <v>32976.639259574629</v>
      </c>
      <c r="E12" s="25">
        <v>34705.814754559535</v>
      </c>
      <c r="F12" s="25">
        <v>34705.814754559535</v>
      </c>
      <c r="G12" s="25">
        <v>34705.814754559535</v>
      </c>
      <c r="H12" s="25">
        <v>34705.814754559535</v>
      </c>
      <c r="I12" s="25">
        <v>34705.814754559535</v>
      </c>
      <c r="J12" s="25">
        <v>34705.814754559535</v>
      </c>
      <c r="K12" s="25">
        <v>34705.814754559535</v>
      </c>
      <c r="L12" s="25">
        <v>34705.814754559535</v>
      </c>
      <c r="M12" s="25">
        <v>34705.814754559535</v>
      </c>
      <c r="N12" s="25">
        <v>34705.814754559535</v>
      </c>
      <c r="O12" s="25">
        <v>34705.814754559535</v>
      </c>
      <c r="P12" s="25">
        <v>34705.814754559535</v>
      </c>
      <c r="Q12" s="25">
        <v>34705.814754559535</v>
      </c>
      <c r="R12" s="25">
        <v>34705.814754559535</v>
      </c>
      <c r="S12" s="25">
        <v>34705.814754559535</v>
      </c>
      <c r="T12" s="25">
        <v>34705.814754559535</v>
      </c>
      <c r="U12" s="25">
        <v>34705.814754559535</v>
      </c>
      <c r="V12" s="25">
        <v>34705.814754559535</v>
      </c>
      <c r="W12" s="25">
        <v>34705.814754559535</v>
      </c>
      <c r="X12" s="25">
        <v>34705.814754559535</v>
      </c>
      <c r="Y12" s="25">
        <v>34705.814754559535</v>
      </c>
      <c r="Z12" s="25">
        <v>34705.814754559535</v>
      </c>
      <c r="AA12" s="25">
        <v>34705.814754559535</v>
      </c>
      <c r="AB12" s="25">
        <v>34705.814754559535</v>
      </c>
    </row>
    <row r="13" spans="1:28" s="3" customFormat="1" x14ac:dyDescent="0.25">
      <c r="B13" s="23" t="s">
        <v>82</v>
      </c>
      <c r="C13" s="21">
        <v>9566809.027944291</v>
      </c>
      <c r="D13" s="25">
        <v>364332.26748228836</v>
      </c>
      <c r="E13" s="25">
        <v>383436.53168591677</v>
      </c>
      <c r="F13" s="25">
        <v>383436.53168591677</v>
      </c>
      <c r="G13" s="25">
        <v>383436.53168591677</v>
      </c>
      <c r="H13" s="25">
        <v>383436.53168591677</v>
      </c>
      <c r="I13" s="25">
        <v>383436.53168591677</v>
      </c>
      <c r="J13" s="25">
        <v>383436.53168591677</v>
      </c>
      <c r="K13" s="25">
        <v>383436.53168591677</v>
      </c>
      <c r="L13" s="25">
        <v>383436.53168591677</v>
      </c>
      <c r="M13" s="25">
        <v>383436.53168591677</v>
      </c>
      <c r="N13" s="25">
        <v>383436.53168591677</v>
      </c>
      <c r="O13" s="25">
        <v>383436.53168591677</v>
      </c>
      <c r="P13" s="25">
        <v>383436.53168591677</v>
      </c>
      <c r="Q13" s="25">
        <v>383436.53168591677</v>
      </c>
      <c r="R13" s="25">
        <v>383436.53168591677</v>
      </c>
      <c r="S13" s="25">
        <v>383436.53168591677</v>
      </c>
      <c r="T13" s="25">
        <v>383436.53168591677</v>
      </c>
      <c r="U13" s="25">
        <v>383436.53168591677</v>
      </c>
      <c r="V13" s="25">
        <v>383436.53168591677</v>
      </c>
      <c r="W13" s="25">
        <v>383436.53168591677</v>
      </c>
      <c r="X13" s="25">
        <v>383436.53168591677</v>
      </c>
      <c r="Y13" s="25">
        <v>383436.53168591677</v>
      </c>
      <c r="Z13" s="25">
        <v>383436.53168591677</v>
      </c>
      <c r="AA13" s="25">
        <v>383436.53168591677</v>
      </c>
      <c r="AB13" s="25">
        <v>383436.53168591677</v>
      </c>
    </row>
    <row r="14" spans="1:28" s="3" customFormat="1" x14ac:dyDescent="0.25">
      <c r="A14"/>
      <c r="B14" s="24" t="s">
        <v>83</v>
      </c>
      <c r="C14" s="21"/>
      <c r="D14" s="2">
        <v>201239.61599999995</v>
      </c>
      <c r="E14" s="2">
        <v>201239.61599999995</v>
      </c>
      <c r="F14" s="2">
        <v>201239.61599999995</v>
      </c>
      <c r="G14" s="2">
        <v>201239.61599999995</v>
      </c>
      <c r="H14" s="2">
        <v>201239.61599999995</v>
      </c>
      <c r="I14" s="2">
        <v>201239.61599999995</v>
      </c>
      <c r="J14" s="2">
        <v>201239.61599999995</v>
      </c>
      <c r="K14" s="2">
        <v>201239.61599999995</v>
      </c>
      <c r="L14" s="2">
        <v>201239.61599999995</v>
      </c>
      <c r="M14" s="2">
        <v>201239.61599999995</v>
      </c>
      <c r="N14" s="2">
        <v>201239.61599999995</v>
      </c>
      <c r="O14" s="2">
        <v>201239.61599999995</v>
      </c>
      <c r="P14" s="2">
        <v>201239.61599999995</v>
      </c>
      <c r="Q14" s="2">
        <v>201239.61599999995</v>
      </c>
      <c r="R14" s="2">
        <v>201239.61599999995</v>
      </c>
      <c r="S14" s="2">
        <v>201239.61599999995</v>
      </c>
      <c r="T14" s="2">
        <v>201239.61599999995</v>
      </c>
      <c r="U14" s="2">
        <v>201239.61599999995</v>
      </c>
      <c r="V14" s="2">
        <v>201239.61599999995</v>
      </c>
      <c r="W14" s="2">
        <v>201239.61599999995</v>
      </c>
      <c r="X14" s="2">
        <v>201239.61599999995</v>
      </c>
      <c r="Y14" s="2">
        <v>201239.61599999995</v>
      </c>
      <c r="Z14" s="2">
        <v>201239.61599999995</v>
      </c>
      <c r="AA14" s="2">
        <v>201239.61599999995</v>
      </c>
      <c r="AB14" s="2">
        <v>201239.61599999995</v>
      </c>
    </row>
    <row r="15" spans="1:28" ht="15" customHeight="1" x14ac:dyDescent="0.25">
      <c r="A15" s="3"/>
      <c r="B15" s="3" t="s">
        <v>84</v>
      </c>
      <c r="C15" s="21">
        <v>5030990.4000000004</v>
      </c>
      <c r="D15" s="25">
        <v>201239.61599999995</v>
      </c>
      <c r="E15" s="25">
        <v>201239.61599999995</v>
      </c>
      <c r="F15" s="25">
        <v>201239.61599999995</v>
      </c>
      <c r="G15" s="25">
        <v>201239.61599999995</v>
      </c>
      <c r="H15" s="25">
        <v>201239.61599999995</v>
      </c>
      <c r="I15" s="25">
        <v>201239.61599999995</v>
      </c>
      <c r="J15" s="25">
        <v>201239.61599999995</v>
      </c>
      <c r="K15" s="25">
        <v>201239.61599999995</v>
      </c>
      <c r="L15" s="25">
        <v>201239.61599999995</v>
      </c>
      <c r="M15" s="25">
        <v>201239.61599999995</v>
      </c>
      <c r="N15" s="25">
        <v>201239.61599999995</v>
      </c>
      <c r="O15" s="25">
        <v>201239.61599999995</v>
      </c>
      <c r="P15" s="25">
        <v>201239.61599999995</v>
      </c>
      <c r="Q15" s="25">
        <v>201239.61599999995</v>
      </c>
      <c r="R15" s="25">
        <v>201239.61599999995</v>
      </c>
      <c r="S15" s="25">
        <v>201239.61599999995</v>
      </c>
      <c r="T15" s="25">
        <v>201239.61599999995</v>
      </c>
      <c r="U15" s="25">
        <v>201239.61599999995</v>
      </c>
      <c r="V15" s="25">
        <v>201239.61599999995</v>
      </c>
      <c r="W15" s="25">
        <v>201239.61599999995</v>
      </c>
      <c r="X15" s="25">
        <v>201239.61599999995</v>
      </c>
      <c r="Y15" s="25">
        <v>201239.61599999995</v>
      </c>
      <c r="Z15" s="25">
        <v>201239.61599999995</v>
      </c>
      <c r="AA15" s="25">
        <v>201239.61599999995</v>
      </c>
      <c r="AB15" s="25">
        <v>201239.61599999995</v>
      </c>
    </row>
    <row r="16" spans="1:28" s="3" customFormat="1" x14ac:dyDescent="0.25">
      <c r="B16" s="3" t="s">
        <v>39</v>
      </c>
      <c r="C16" s="21">
        <v>4535818.6279442925</v>
      </c>
      <c r="D16" s="25">
        <v>163092.65148228841</v>
      </c>
      <c r="E16" s="25">
        <v>182196.91568591681</v>
      </c>
      <c r="F16" s="25">
        <v>182196.91568591681</v>
      </c>
      <c r="G16" s="25">
        <v>182196.91568591681</v>
      </c>
      <c r="H16" s="25">
        <v>182196.91568591681</v>
      </c>
      <c r="I16" s="25">
        <v>182196.91568591681</v>
      </c>
      <c r="J16" s="25">
        <v>182196.91568591681</v>
      </c>
      <c r="K16" s="25">
        <v>182196.91568591681</v>
      </c>
      <c r="L16" s="25">
        <v>182196.91568591681</v>
      </c>
      <c r="M16" s="25">
        <v>182196.91568591681</v>
      </c>
      <c r="N16" s="25">
        <v>182196.91568591681</v>
      </c>
      <c r="O16" s="25">
        <v>182196.91568591681</v>
      </c>
      <c r="P16" s="25">
        <v>182196.91568591681</v>
      </c>
      <c r="Q16" s="25">
        <v>182196.91568591681</v>
      </c>
      <c r="R16" s="25">
        <v>182196.91568591681</v>
      </c>
      <c r="S16" s="25">
        <v>182196.91568591681</v>
      </c>
      <c r="T16" s="25">
        <v>182196.91568591681</v>
      </c>
      <c r="U16" s="25">
        <v>182196.91568591681</v>
      </c>
      <c r="V16" s="25">
        <v>182196.91568591681</v>
      </c>
      <c r="W16" s="25">
        <v>182196.91568591681</v>
      </c>
      <c r="X16" s="25">
        <v>182196.91568591681</v>
      </c>
      <c r="Y16" s="25">
        <v>182196.91568591681</v>
      </c>
      <c r="Z16" s="25">
        <v>182196.91568591681</v>
      </c>
      <c r="AA16" s="25">
        <v>182196.91568591681</v>
      </c>
      <c r="AB16" s="25">
        <v>182196.91568591681</v>
      </c>
    </row>
    <row r="17" spans="1:28" s="3" customFormat="1" x14ac:dyDescent="0.25">
      <c r="A17"/>
      <c r="B17" t="s">
        <v>85</v>
      </c>
      <c r="C17" s="21"/>
      <c r="D17" s="1">
        <v>18000</v>
      </c>
      <c r="E17" s="1">
        <v>18000</v>
      </c>
      <c r="F17" s="1">
        <v>18000</v>
      </c>
      <c r="G17" s="1">
        <v>18000</v>
      </c>
      <c r="H17" s="1">
        <v>18000</v>
      </c>
      <c r="I17" s="1">
        <v>18000</v>
      </c>
      <c r="J17" s="1">
        <v>18000</v>
      </c>
      <c r="K17" s="1">
        <v>18000</v>
      </c>
      <c r="L17" s="1">
        <v>18000</v>
      </c>
      <c r="M17" s="1">
        <v>18000</v>
      </c>
      <c r="N17" s="1">
        <v>18000</v>
      </c>
      <c r="O17" s="1">
        <v>18000</v>
      </c>
      <c r="P17" s="1">
        <v>18000</v>
      </c>
      <c r="Q17" s="1">
        <v>18000</v>
      </c>
      <c r="R17" s="1">
        <v>18000</v>
      </c>
      <c r="S17" s="1">
        <v>18000</v>
      </c>
      <c r="T17" s="1">
        <v>18000</v>
      </c>
      <c r="U17" s="1">
        <v>18000</v>
      </c>
      <c r="V17" s="1">
        <v>18000</v>
      </c>
      <c r="W17" s="1">
        <v>18000</v>
      </c>
      <c r="X17" s="1">
        <v>18000</v>
      </c>
      <c r="Y17" s="1">
        <v>18000</v>
      </c>
      <c r="Z17" s="1">
        <v>18000</v>
      </c>
      <c r="AA17" s="1">
        <v>18000</v>
      </c>
      <c r="AB17" s="1">
        <v>18000</v>
      </c>
    </row>
    <row r="18" spans="1:28" x14ac:dyDescent="0.25">
      <c r="A18" s="3"/>
      <c r="B18" s="3" t="s">
        <v>86</v>
      </c>
      <c r="C18" s="21">
        <v>4085818.6279442916</v>
      </c>
      <c r="D18" s="25">
        <v>145092.65148228841</v>
      </c>
      <c r="E18" s="25">
        <v>164196.91568591681</v>
      </c>
      <c r="F18" s="25">
        <v>164196.91568591681</v>
      </c>
      <c r="G18" s="25">
        <v>164196.91568591681</v>
      </c>
      <c r="H18" s="25">
        <v>164196.91568591681</v>
      </c>
      <c r="I18" s="25">
        <v>164196.91568591681</v>
      </c>
      <c r="J18" s="25">
        <v>164196.91568591681</v>
      </c>
      <c r="K18" s="25">
        <v>164196.91568591681</v>
      </c>
      <c r="L18" s="25">
        <v>164196.91568591681</v>
      </c>
      <c r="M18" s="25">
        <v>164196.91568591681</v>
      </c>
      <c r="N18" s="25">
        <v>164196.91568591681</v>
      </c>
      <c r="O18" s="25">
        <v>164196.91568591681</v>
      </c>
      <c r="P18" s="25">
        <v>164196.91568591681</v>
      </c>
      <c r="Q18" s="25">
        <v>164196.91568591681</v>
      </c>
      <c r="R18" s="25">
        <v>164196.91568591681</v>
      </c>
      <c r="S18" s="25">
        <v>164196.91568591681</v>
      </c>
      <c r="T18" s="25">
        <v>164196.91568591681</v>
      </c>
      <c r="U18" s="25">
        <v>164196.91568591681</v>
      </c>
      <c r="V18" s="25">
        <v>164196.91568591681</v>
      </c>
      <c r="W18" s="25">
        <v>164196.91568591681</v>
      </c>
      <c r="X18" s="25">
        <v>164196.91568591681</v>
      </c>
      <c r="Y18" s="25">
        <v>164196.91568591681</v>
      </c>
      <c r="Z18" s="25">
        <v>164196.91568591681</v>
      </c>
      <c r="AA18" s="25">
        <v>164196.91568591681</v>
      </c>
      <c r="AB18" s="25">
        <v>164196.91568591681</v>
      </c>
    </row>
    <row r="19" spans="1:28" x14ac:dyDescent="0.25">
      <c r="B19" t="s">
        <v>40</v>
      </c>
      <c r="C19" s="21"/>
      <c r="D19" s="5">
        <v>34822.236355749214</v>
      </c>
      <c r="E19" s="5">
        <v>39407.259764620037</v>
      </c>
      <c r="F19" s="5">
        <v>39407.259764620037</v>
      </c>
      <c r="G19" s="5">
        <v>39407.259764620037</v>
      </c>
      <c r="H19" s="5">
        <v>39407.259764620037</v>
      </c>
      <c r="I19" s="5">
        <v>39407.259764620037</v>
      </c>
      <c r="J19" s="5">
        <v>39407.259764620037</v>
      </c>
      <c r="K19" s="5">
        <v>39407.259764620037</v>
      </c>
      <c r="L19" s="5">
        <v>39407.259764620037</v>
      </c>
      <c r="M19" s="5">
        <v>39407.259764620037</v>
      </c>
      <c r="N19" s="5">
        <v>39407.259764620037</v>
      </c>
      <c r="O19" s="5">
        <v>39407.259764620037</v>
      </c>
      <c r="P19" s="5">
        <v>39407.259764620037</v>
      </c>
      <c r="Q19" s="5">
        <v>39407.259764620037</v>
      </c>
      <c r="R19" s="5">
        <v>39407.259764620037</v>
      </c>
      <c r="S19" s="5">
        <v>39407.259764620037</v>
      </c>
      <c r="T19" s="5">
        <v>39407.259764620037</v>
      </c>
      <c r="U19" s="5">
        <v>39407.259764620037</v>
      </c>
      <c r="V19" s="5">
        <v>39407.259764620037</v>
      </c>
      <c r="W19" s="5">
        <v>39407.259764620037</v>
      </c>
      <c r="X19" s="5">
        <v>39407.259764620037</v>
      </c>
      <c r="Y19" s="5">
        <v>39407.259764620037</v>
      </c>
      <c r="Z19" s="5">
        <v>39407.259764620037</v>
      </c>
      <c r="AA19" s="5">
        <v>39407.259764620037</v>
      </c>
      <c r="AB19" s="5">
        <v>39407.259764620037</v>
      </c>
    </row>
    <row r="20" spans="1:28" s="3" customFormat="1" x14ac:dyDescent="0.25">
      <c r="A20"/>
      <c r="B20" t="s">
        <v>56</v>
      </c>
      <c r="C20" s="21"/>
      <c r="D20" s="5">
        <v>14509.265148228842</v>
      </c>
      <c r="E20" s="5">
        <v>16419.691568591683</v>
      </c>
      <c r="F20" s="5">
        <v>16419.691568591683</v>
      </c>
      <c r="G20" s="5">
        <v>16419.691568591683</v>
      </c>
      <c r="H20" s="5">
        <v>16419.691568591683</v>
      </c>
      <c r="I20" s="5">
        <v>16419.691568591683</v>
      </c>
      <c r="J20" s="5">
        <v>16419.691568591683</v>
      </c>
      <c r="K20" s="5">
        <v>16419.691568591683</v>
      </c>
      <c r="L20" s="5">
        <v>16419.691568591683</v>
      </c>
      <c r="M20" s="5">
        <v>16419.691568591683</v>
      </c>
      <c r="N20" s="5">
        <v>16419.691568591683</v>
      </c>
      <c r="O20" s="5">
        <v>16419.691568591683</v>
      </c>
      <c r="P20" s="5">
        <v>16419.691568591683</v>
      </c>
      <c r="Q20" s="5">
        <v>16419.691568591683</v>
      </c>
      <c r="R20" s="5">
        <v>16419.691568591683</v>
      </c>
      <c r="S20" s="5">
        <v>16419.691568591683</v>
      </c>
      <c r="T20" s="5">
        <v>16419.691568591683</v>
      </c>
      <c r="U20" s="5">
        <v>16419.691568591683</v>
      </c>
      <c r="V20" s="5">
        <v>16419.691568591683</v>
      </c>
      <c r="W20" s="5">
        <v>16419.691568591683</v>
      </c>
      <c r="X20" s="5">
        <v>16419.691568591683</v>
      </c>
      <c r="Y20" s="5">
        <v>16419.691568591683</v>
      </c>
      <c r="Z20" s="5">
        <v>16419.691568591683</v>
      </c>
      <c r="AA20" s="5">
        <v>16419.691568591683</v>
      </c>
      <c r="AB20" s="5">
        <v>16419.691568591683</v>
      </c>
    </row>
    <row r="21" spans="1:28" s="3" customFormat="1" x14ac:dyDescent="0.25">
      <c r="B21" s="3" t="s">
        <v>41</v>
      </c>
      <c r="C21" s="21">
        <v>2696640.294443232</v>
      </c>
      <c r="D21" s="25">
        <v>95761.149978310335</v>
      </c>
      <c r="E21" s="25">
        <v>108369.96435270508</v>
      </c>
      <c r="F21" s="25">
        <v>108369.96435270508</v>
      </c>
      <c r="G21" s="25">
        <v>108369.96435270508</v>
      </c>
      <c r="H21" s="25">
        <v>108369.96435270508</v>
      </c>
      <c r="I21" s="25">
        <v>108369.96435270508</v>
      </c>
      <c r="J21" s="25">
        <v>108369.96435270508</v>
      </c>
      <c r="K21" s="25">
        <v>108369.96435270508</v>
      </c>
      <c r="L21" s="25">
        <v>108369.96435270508</v>
      </c>
      <c r="M21" s="25">
        <v>108369.96435270508</v>
      </c>
      <c r="N21" s="25">
        <v>108369.96435270508</v>
      </c>
      <c r="O21" s="25">
        <v>108369.96435270508</v>
      </c>
      <c r="P21" s="25">
        <v>108369.96435270508</v>
      </c>
      <c r="Q21" s="25">
        <v>108369.96435270508</v>
      </c>
      <c r="R21" s="25">
        <v>108369.96435270508</v>
      </c>
      <c r="S21" s="25">
        <v>108369.96435270508</v>
      </c>
      <c r="T21" s="25">
        <v>108369.96435270508</v>
      </c>
      <c r="U21" s="25">
        <v>108369.96435270508</v>
      </c>
      <c r="V21" s="25">
        <v>108369.96435270508</v>
      </c>
      <c r="W21" s="25">
        <v>108369.96435270508</v>
      </c>
      <c r="X21" s="25">
        <v>108369.96435270508</v>
      </c>
      <c r="Y21" s="25">
        <v>108369.96435270508</v>
      </c>
      <c r="Z21" s="25">
        <v>108369.96435270508</v>
      </c>
      <c r="AA21" s="25">
        <v>108369.96435270508</v>
      </c>
      <c r="AB21" s="25">
        <v>108369.96435270508</v>
      </c>
    </row>
    <row r="22" spans="1:28" s="3" customFormat="1" x14ac:dyDescent="0.25">
      <c r="A22"/>
      <c r="B22" t="s">
        <v>87</v>
      </c>
      <c r="D22" s="2">
        <v>18000</v>
      </c>
      <c r="E22" s="2">
        <v>18000</v>
      </c>
      <c r="F22" s="2">
        <v>18000</v>
      </c>
      <c r="G22" s="2">
        <v>18000</v>
      </c>
      <c r="H22" s="2">
        <v>18000</v>
      </c>
      <c r="I22" s="2">
        <v>18000</v>
      </c>
      <c r="J22" s="2">
        <v>18000</v>
      </c>
      <c r="K22" s="2">
        <v>18000</v>
      </c>
      <c r="L22" s="2">
        <v>18000</v>
      </c>
      <c r="M22" s="2">
        <v>18000</v>
      </c>
      <c r="N22" s="2">
        <v>18000</v>
      </c>
      <c r="O22" s="2">
        <v>18000</v>
      </c>
      <c r="P22" s="2">
        <v>18000</v>
      </c>
      <c r="Q22" s="2">
        <v>18000</v>
      </c>
      <c r="R22" s="2">
        <v>18000</v>
      </c>
      <c r="S22" s="2">
        <v>18000</v>
      </c>
      <c r="T22" s="2">
        <v>18000</v>
      </c>
      <c r="U22" s="2">
        <v>18000</v>
      </c>
      <c r="V22" s="2">
        <v>18000</v>
      </c>
      <c r="W22" s="2">
        <v>18000</v>
      </c>
      <c r="X22" s="2">
        <v>18000</v>
      </c>
      <c r="Y22" s="2">
        <v>18000</v>
      </c>
      <c r="Z22" s="2">
        <v>18000</v>
      </c>
      <c r="AA22" s="2">
        <v>18000</v>
      </c>
      <c r="AB22" s="2">
        <v>18000</v>
      </c>
    </row>
    <row r="23" spans="1:28" x14ac:dyDescent="0.25">
      <c r="B23" t="s">
        <v>42</v>
      </c>
      <c r="C23" s="3"/>
      <c r="D23" s="5">
        <v>-1317058.0161453488</v>
      </c>
      <c r="E23" s="5">
        <v>0</v>
      </c>
      <c r="F23" s="5">
        <v>0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x14ac:dyDescent="0.25">
      <c r="A24" s="3"/>
      <c r="B24" s="3" t="s">
        <v>43</v>
      </c>
      <c r="C24" s="3"/>
      <c r="D24" s="25">
        <v>-1203296.8661670384</v>
      </c>
      <c r="E24" s="25">
        <v>126369.96435270508</v>
      </c>
      <c r="F24" s="25">
        <v>126369.96435270508</v>
      </c>
      <c r="G24" s="25">
        <v>126369.96435270508</v>
      </c>
      <c r="H24" s="25">
        <v>126369.96435270508</v>
      </c>
      <c r="I24" s="25">
        <v>126369.96435270508</v>
      </c>
      <c r="J24" s="25">
        <v>126369.96435270508</v>
      </c>
      <c r="K24" s="25">
        <v>126369.96435270508</v>
      </c>
      <c r="L24" s="25">
        <v>126369.96435270508</v>
      </c>
      <c r="M24" s="25">
        <v>126369.96435270508</v>
      </c>
      <c r="N24" s="25">
        <v>126369.96435270508</v>
      </c>
      <c r="O24" s="25">
        <v>126369.96435270508</v>
      </c>
      <c r="P24" s="25">
        <v>126369.96435270508</v>
      </c>
      <c r="Q24" s="25">
        <v>126369.96435270508</v>
      </c>
      <c r="R24" s="25">
        <v>126369.96435270508</v>
      </c>
      <c r="S24" s="25">
        <v>126369.96435270508</v>
      </c>
      <c r="T24" s="25">
        <v>126369.96435270508</v>
      </c>
      <c r="U24" s="25">
        <v>126369.96435270508</v>
      </c>
      <c r="V24" s="25">
        <v>126369.96435270508</v>
      </c>
      <c r="W24" s="25">
        <v>126369.96435270508</v>
      </c>
      <c r="X24" s="25">
        <v>126369.96435270508</v>
      </c>
      <c r="Y24" s="25">
        <v>126369.96435270508</v>
      </c>
      <c r="Z24" s="25">
        <v>126369.96435270508</v>
      </c>
      <c r="AA24" s="25">
        <v>126369.96435270508</v>
      </c>
      <c r="AB24" s="25">
        <v>126369.96435270508</v>
      </c>
    </row>
    <row r="25" spans="1:28" x14ac:dyDescent="0.25">
      <c r="A25" s="3"/>
      <c r="B25" s="3" t="s">
        <v>61</v>
      </c>
      <c r="C25" s="3"/>
      <c r="D25" s="25">
        <v>-1203296.8661670384</v>
      </c>
      <c r="E25" s="25">
        <v>-1076926.9018143334</v>
      </c>
      <c r="F25" s="25">
        <v>-950556.93746162835</v>
      </c>
      <c r="G25" s="25">
        <v>-824186.9731089233</v>
      </c>
      <c r="H25" s="25">
        <v>-697817.00875621825</v>
      </c>
      <c r="I25" s="25">
        <v>-571447.04440351319</v>
      </c>
      <c r="J25" s="25">
        <v>-445077.08005080814</v>
      </c>
      <c r="K25" s="25">
        <v>-318707.11569810309</v>
      </c>
      <c r="L25" s="25">
        <v>-192337.15134539802</v>
      </c>
      <c r="M25" s="25">
        <v>-65967.186992692936</v>
      </c>
      <c r="N25" s="25">
        <v>60402.777360012144</v>
      </c>
      <c r="O25" s="25">
        <v>186772.74171271722</v>
      </c>
      <c r="P25" s="25">
        <v>313142.70606542227</v>
      </c>
      <c r="Q25" s="25">
        <v>439512.67041812732</v>
      </c>
      <c r="R25" s="25">
        <v>565882.63477083237</v>
      </c>
      <c r="S25" s="25">
        <v>692252.59912353742</v>
      </c>
      <c r="T25" s="25">
        <v>818622.56347624247</v>
      </c>
      <c r="U25" s="25">
        <v>944992.52782894752</v>
      </c>
      <c r="V25" s="25">
        <v>1071362.4921816527</v>
      </c>
      <c r="W25" s="25">
        <v>1197732.4565343577</v>
      </c>
      <c r="X25" s="25">
        <v>1324102.4208870628</v>
      </c>
      <c r="Y25" s="25">
        <v>1450472.3852397678</v>
      </c>
      <c r="Z25" s="25">
        <v>1576842.3495924729</v>
      </c>
      <c r="AA25" s="25">
        <v>1703212.3139451779</v>
      </c>
      <c r="AB25" s="25">
        <v>1829582.278297883</v>
      </c>
    </row>
    <row r="26" spans="1:28" s="3" customFormat="1" x14ac:dyDescent="0.25">
      <c r="B26" s="26" t="s">
        <v>60</v>
      </c>
      <c r="C26" s="6">
        <v>9.2437757742865001E-2</v>
      </c>
    </row>
    <row r="28" spans="1:28" x14ac:dyDescent="0.25">
      <c r="D28" s="19"/>
      <c r="E28" s="19"/>
      <c r="F28" s="19"/>
      <c r="G28" s="19"/>
    </row>
  </sheetData>
  <mergeCells count="3">
    <mergeCell ref="A2:D2"/>
    <mergeCell ref="A3:B3"/>
    <mergeCell ref="A1:D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9"/>
  <sheetViews>
    <sheetView topLeftCell="E1" workbookViewId="0">
      <selection activeCell="O1" sqref="O1:R5"/>
    </sheetView>
  </sheetViews>
  <sheetFormatPr defaultRowHeight="15" x14ac:dyDescent="0.25"/>
  <cols>
    <col min="1" max="1" width="27" customWidth="1"/>
    <col min="2" max="2" width="8.5703125" customWidth="1"/>
    <col min="3" max="3" width="16.5703125" customWidth="1"/>
    <col min="4" max="4" width="8.28515625" customWidth="1"/>
    <col min="6" max="6" width="14.140625" customWidth="1"/>
    <col min="7" max="7" width="15.7109375" customWidth="1"/>
    <col min="8" max="8" width="13.140625" customWidth="1"/>
    <col min="9" max="9" width="13.5703125" customWidth="1"/>
    <col min="10" max="10" width="12.85546875" customWidth="1"/>
    <col min="11" max="11" width="11.85546875" customWidth="1"/>
    <col min="12" max="12" width="13.7109375" customWidth="1"/>
    <col min="13" max="13" width="15.85546875" customWidth="1"/>
    <col min="14" max="14" width="13.42578125" customWidth="1"/>
    <col min="17" max="17" width="10.85546875" customWidth="1"/>
    <col min="18" max="18" width="11.28515625" customWidth="1"/>
  </cols>
  <sheetData>
    <row r="1" spans="1:18" x14ac:dyDescent="0.25">
      <c r="A1" s="41" t="s">
        <v>66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 t="s">
        <v>98</v>
      </c>
      <c r="P1" s="41"/>
      <c r="Q1" s="41"/>
      <c r="R1" s="41"/>
    </row>
    <row r="2" spans="1:18" x14ac:dyDescent="0.25">
      <c r="A2" s="42" t="s">
        <v>65</v>
      </c>
      <c r="B2" s="42" t="s">
        <v>11</v>
      </c>
      <c r="C2" s="42" t="s">
        <v>44</v>
      </c>
      <c r="D2" s="42" t="s">
        <v>45</v>
      </c>
      <c r="E2" s="42" t="s">
        <v>46</v>
      </c>
      <c r="F2" s="42" t="s">
        <v>47</v>
      </c>
      <c r="G2" s="42" t="s">
        <v>48</v>
      </c>
      <c r="H2" s="42" t="s">
        <v>49</v>
      </c>
      <c r="I2" s="42" t="s">
        <v>50</v>
      </c>
      <c r="J2" s="42" t="s">
        <v>57</v>
      </c>
      <c r="K2" s="42" t="s">
        <v>51</v>
      </c>
      <c r="L2" s="42" t="s">
        <v>47</v>
      </c>
      <c r="M2" s="42" t="s">
        <v>52</v>
      </c>
      <c r="N2" s="42" t="s">
        <v>49</v>
      </c>
      <c r="O2" s="42" t="s">
        <v>99</v>
      </c>
      <c r="P2" s="42" t="s">
        <v>3</v>
      </c>
      <c r="Q2" s="42" t="s">
        <v>100</v>
      </c>
      <c r="R2" s="42" t="s">
        <v>1</v>
      </c>
    </row>
    <row r="3" spans="1:18" x14ac:dyDescent="0.25">
      <c r="A3" s="31" t="s">
        <v>91</v>
      </c>
      <c r="B3" s="27">
        <v>35</v>
      </c>
      <c r="C3" s="8">
        <v>70</v>
      </c>
      <c r="D3" s="28">
        <v>14</v>
      </c>
      <c r="E3" s="28">
        <f>B$10</f>
        <v>0.5</v>
      </c>
      <c r="F3" s="7">
        <f t="shared" ref="F3:F6" si="0">B3*(C3+D3)/1000</f>
        <v>2.94</v>
      </c>
      <c r="G3" s="7">
        <f>F3*$B$9*30.41</f>
        <v>1022.1987598199999</v>
      </c>
      <c r="H3" s="7">
        <f t="shared" ref="H3:H6" si="1">E3*G3</f>
        <v>511.09937990999993</v>
      </c>
      <c r="I3" s="11">
        <f t="shared" ref="I3:I6" si="2">(((F3*1000/(B3*C3)))-1)*100</f>
        <v>19.999999999999996</v>
      </c>
      <c r="J3" s="12">
        <f>B3</f>
        <v>35</v>
      </c>
      <c r="K3" s="28">
        <v>25</v>
      </c>
      <c r="L3" s="11">
        <f t="shared" ref="L3:L6" si="3">J3*K3/1000</f>
        <v>0.875</v>
      </c>
      <c r="M3" s="11">
        <f>L3*$B$9*30.41</f>
        <v>304.22582137499995</v>
      </c>
      <c r="N3" s="11">
        <f t="shared" ref="N3:N6" si="4">E3*M3</f>
        <v>152.11291068749998</v>
      </c>
      <c r="O3" s="43">
        <v>25</v>
      </c>
      <c r="P3" s="43">
        <f>SUMIF(K$3:K$6,O3,J$3:J$6)</f>
        <v>339</v>
      </c>
      <c r="Q3" s="44">
        <v>1150</v>
      </c>
      <c r="R3" s="44">
        <f>P3*Q3</f>
        <v>389850</v>
      </c>
    </row>
    <row r="4" spans="1:18" x14ac:dyDescent="0.25">
      <c r="A4" s="31" t="s">
        <v>91</v>
      </c>
      <c r="B4" s="27">
        <v>150</v>
      </c>
      <c r="C4" s="8">
        <v>100</v>
      </c>
      <c r="D4" s="28">
        <v>17</v>
      </c>
      <c r="E4" s="28">
        <f t="shared" ref="E4:E5" si="5">B$10</f>
        <v>0.5</v>
      </c>
      <c r="F4" s="7">
        <f t="shared" si="0"/>
        <v>17.55</v>
      </c>
      <c r="G4" s="7">
        <f>F4*$B$9*30.41</f>
        <v>6101.9007601499998</v>
      </c>
      <c r="H4" s="7">
        <f t="shared" si="1"/>
        <v>3050.9503800749999</v>
      </c>
      <c r="I4" s="11">
        <f t="shared" si="2"/>
        <v>16.999999999999993</v>
      </c>
      <c r="J4" s="12">
        <f t="shared" ref="J4:J6" si="6">B4</f>
        <v>150</v>
      </c>
      <c r="K4" s="28">
        <v>37</v>
      </c>
      <c r="L4" s="11">
        <f t="shared" si="3"/>
        <v>5.55</v>
      </c>
      <c r="M4" s="11">
        <f>L4*$B$9*30.41</f>
        <v>1929.6609241499998</v>
      </c>
      <c r="N4" s="11">
        <f t="shared" si="4"/>
        <v>964.8304620749999</v>
      </c>
      <c r="O4" s="43">
        <v>37</v>
      </c>
      <c r="P4" s="43">
        <f>SUMIF(K$3:K$6,O4,J$3:J$6)</f>
        <v>375</v>
      </c>
      <c r="Q4" s="44">
        <v>1560</v>
      </c>
      <c r="R4" s="44">
        <f t="shared" ref="R4" si="7">P4*Q4</f>
        <v>585000</v>
      </c>
    </row>
    <row r="5" spans="1:18" x14ac:dyDescent="0.25">
      <c r="A5" s="31" t="s">
        <v>70</v>
      </c>
      <c r="B5" s="27">
        <v>304</v>
      </c>
      <c r="C5" s="28">
        <v>80</v>
      </c>
      <c r="D5" s="28">
        <v>9.6</v>
      </c>
      <c r="E5" s="28">
        <f t="shared" si="5"/>
        <v>0.5</v>
      </c>
      <c r="F5" s="7">
        <f t="shared" si="0"/>
        <v>27.238399999999999</v>
      </c>
      <c r="G5" s="7">
        <f>F5*$B$9*30.41</f>
        <v>9470.4281290751987</v>
      </c>
      <c r="H5" s="7">
        <f t="shared" si="1"/>
        <v>4735.2140645375994</v>
      </c>
      <c r="I5" s="11">
        <f t="shared" si="2"/>
        <v>11.999999999999989</v>
      </c>
      <c r="J5" s="12">
        <f t="shared" si="6"/>
        <v>304</v>
      </c>
      <c r="K5" s="28">
        <v>25</v>
      </c>
      <c r="L5" s="11">
        <f t="shared" si="3"/>
        <v>7.6</v>
      </c>
      <c r="M5" s="11">
        <f>L5*$B$9*30.41</f>
        <v>2642.4185627999996</v>
      </c>
      <c r="N5" s="11">
        <f t="shared" si="4"/>
        <v>1321.2092813999998</v>
      </c>
      <c r="O5" s="43" t="s">
        <v>101</v>
      </c>
      <c r="P5" s="43">
        <f>SUM(P3:P4)</f>
        <v>714</v>
      </c>
      <c r="Q5" s="45"/>
      <c r="R5" s="44">
        <f>SUM(R3:R4)</f>
        <v>974850</v>
      </c>
    </row>
    <row r="6" spans="1:18" x14ac:dyDescent="0.25">
      <c r="A6" s="31" t="s">
        <v>70</v>
      </c>
      <c r="B6" s="27">
        <v>225</v>
      </c>
      <c r="C6" s="28">
        <v>125</v>
      </c>
      <c r="D6" s="28">
        <v>13.75</v>
      </c>
      <c r="E6" s="28">
        <f>B$10</f>
        <v>0.5</v>
      </c>
      <c r="F6" s="7">
        <f t="shared" si="0"/>
        <v>31.21875</v>
      </c>
      <c r="G6" s="7">
        <f>F6*$B$9*30.41</f>
        <v>10854.342698343749</v>
      </c>
      <c r="H6" s="7">
        <f t="shared" si="1"/>
        <v>5427.1713491718747</v>
      </c>
      <c r="I6" s="11">
        <f t="shared" si="2"/>
        <v>11.000000000000011</v>
      </c>
      <c r="J6" s="12">
        <f t="shared" si="6"/>
        <v>225</v>
      </c>
      <c r="K6" s="29">
        <v>37</v>
      </c>
      <c r="L6" s="11">
        <f t="shared" si="3"/>
        <v>8.3249999999999993</v>
      </c>
      <c r="M6" s="11">
        <f>L6*$B$9*30.41</f>
        <v>2894.4913862249996</v>
      </c>
      <c r="N6" s="11">
        <f t="shared" si="4"/>
        <v>1447.2456931124998</v>
      </c>
      <c r="O6" s="10"/>
      <c r="P6" s="10"/>
    </row>
    <row r="7" spans="1:18" x14ac:dyDescent="0.25">
      <c r="A7" s="46" t="s">
        <v>1</v>
      </c>
      <c r="B7" s="32">
        <f>SUM(B3:B6)</f>
        <v>714</v>
      </c>
      <c r="C7" s="32"/>
      <c r="D7" s="32"/>
      <c r="E7" s="32"/>
      <c r="F7" s="33">
        <f>SUM(F3:F6)</f>
        <v>78.947149999999993</v>
      </c>
      <c r="G7" s="33">
        <f>SUM(G3:G6)</f>
        <v>27448.870347388947</v>
      </c>
      <c r="H7" s="33">
        <f>SUM(H3:H6)</f>
        <v>13724.435173694474</v>
      </c>
      <c r="I7" s="32"/>
      <c r="J7" s="32">
        <f>SUM(J3:J6)</f>
        <v>714</v>
      </c>
      <c r="K7" s="32"/>
      <c r="L7" s="33">
        <f>SUM(L3:L6)</f>
        <v>22.349999999999998</v>
      </c>
      <c r="M7" s="33">
        <f>SUM(M3:M6)</f>
        <v>7770.7966945499993</v>
      </c>
      <c r="N7" s="33">
        <f>SUM(N3:N6)</f>
        <v>3885.3983472749997</v>
      </c>
      <c r="O7" s="10"/>
      <c r="P7" s="10"/>
    </row>
    <row r="8" spans="1:18" x14ac:dyDescent="0.25">
      <c r="A8" s="47"/>
      <c r="B8" s="48"/>
      <c r="C8" s="48"/>
      <c r="D8" s="48"/>
      <c r="E8" s="48"/>
      <c r="O8" s="10"/>
      <c r="P8" s="10"/>
    </row>
    <row r="9" spans="1:18" x14ac:dyDescent="0.25">
      <c r="A9" s="34" t="s">
        <v>53</v>
      </c>
      <c r="B9" s="49">
        <v>11.433299999999999</v>
      </c>
      <c r="C9" s="48"/>
      <c r="D9" s="48"/>
      <c r="E9" s="48"/>
      <c r="M9" s="8" t="s">
        <v>54</v>
      </c>
      <c r="N9" s="7">
        <f>100-(N7/H7*100)</f>
        <v>71.689921675449966</v>
      </c>
      <c r="O9" s="10"/>
      <c r="P9" s="10"/>
    </row>
    <row r="10" spans="1:18" x14ac:dyDescent="0.25">
      <c r="A10" s="34" t="s">
        <v>55</v>
      </c>
      <c r="B10" s="50">
        <v>0.5</v>
      </c>
      <c r="C10" s="48"/>
      <c r="D10" s="48"/>
      <c r="E10" s="48"/>
      <c r="O10" s="10"/>
      <c r="P10" s="10"/>
    </row>
    <row r="11" spans="1:18" x14ac:dyDescent="0.25">
      <c r="A11" s="8"/>
      <c r="B11" s="8"/>
      <c r="O11" s="10"/>
      <c r="P11" s="10"/>
    </row>
    <row r="12" spans="1:18" x14ac:dyDescent="0.25">
      <c r="A12" s="13" t="s">
        <v>92</v>
      </c>
      <c r="B12" s="13" t="s">
        <v>93</v>
      </c>
      <c r="C12" s="9" t="s">
        <v>88</v>
      </c>
      <c r="O12" s="10"/>
      <c r="P12" s="10"/>
    </row>
    <row r="13" spans="1:18" x14ac:dyDescent="0.25">
      <c r="A13" s="11">
        <f>H7</f>
        <v>13724.435173694474</v>
      </c>
      <c r="B13" s="17">
        <v>1</v>
      </c>
      <c r="C13" s="11">
        <f>G7</f>
        <v>27448.870347388947</v>
      </c>
      <c r="O13" s="10"/>
      <c r="P13" s="10"/>
    </row>
    <row r="14" spans="1:18" x14ac:dyDescent="0.25">
      <c r="A14" s="11">
        <f>A13</f>
        <v>13724.435173694474</v>
      </c>
      <c r="B14" s="17">
        <v>2</v>
      </c>
      <c r="C14" s="11">
        <f>C13</f>
        <v>27448.870347388947</v>
      </c>
      <c r="O14" s="10"/>
      <c r="P14" s="10"/>
    </row>
    <row r="15" spans="1:18" x14ac:dyDescent="0.25">
      <c r="A15" s="11">
        <f>A14</f>
        <v>13724.435173694474</v>
      </c>
      <c r="B15" s="17">
        <v>3</v>
      </c>
      <c r="C15" s="11">
        <f>C14</f>
        <v>27448.870347388947</v>
      </c>
      <c r="O15" s="10"/>
      <c r="P15" s="10"/>
    </row>
    <row r="16" spans="1:18" x14ac:dyDescent="0.25">
      <c r="A16" s="11">
        <f>A15-(A$15-A$19)/4</f>
        <v>11264.675967089606</v>
      </c>
      <c r="B16" s="17">
        <v>4</v>
      </c>
      <c r="C16" s="11">
        <f>C15-(C$15-C$19)/4</f>
        <v>22529.351934179213</v>
      </c>
      <c r="O16" s="10"/>
      <c r="P16" s="10"/>
    </row>
    <row r="17" spans="1:16" x14ac:dyDescent="0.25">
      <c r="A17" s="11">
        <f t="shared" ref="A17:A18" si="8">A16-(A$15-A$19)/4</f>
        <v>8804.9167604847389</v>
      </c>
      <c r="B17" s="17">
        <v>5</v>
      </c>
      <c r="C17" s="11">
        <f t="shared" ref="C17:C18" si="9">C16-(C$15-C$19)/4</f>
        <v>17609.833520969478</v>
      </c>
      <c r="O17" s="10"/>
      <c r="P17" s="10"/>
    </row>
    <row r="18" spans="1:16" x14ac:dyDescent="0.25">
      <c r="A18" s="11">
        <f t="shared" si="8"/>
        <v>6345.1575538798706</v>
      </c>
      <c r="B18" s="17">
        <v>6</v>
      </c>
      <c r="C18" s="11">
        <f t="shared" si="9"/>
        <v>12690.315107759741</v>
      </c>
      <c r="O18" s="10"/>
      <c r="P18" s="10"/>
    </row>
    <row r="19" spans="1:16" x14ac:dyDescent="0.25">
      <c r="A19" s="11">
        <f>N7</f>
        <v>3885.3983472749997</v>
      </c>
      <c r="B19" s="17">
        <v>7</v>
      </c>
      <c r="C19" s="11">
        <f>M7</f>
        <v>7770.7966945499993</v>
      </c>
      <c r="O19" s="10"/>
      <c r="P19" s="10"/>
    </row>
  </sheetData>
  <mergeCells count="2">
    <mergeCell ref="A1:N1"/>
    <mergeCell ref="O1:R1"/>
  </mergeCells>
  <phoneticPr fontId="5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"/>
  <sheetViews>
    <sheetView workbookViewId="0">
      <selection sqref="A1:E1"/>
    </sheetView>
  </sheetViews>
  <sheetFormatPr defaultRowHeight="15" x14ac:dyDescent="0.25"/>
  <cols>
    <col min="1" max="1" width="15" customWidth="1"/>
    <col min="2" max="3" width="12.5703125" customWidth="1"/>
    <col min="4" max="4" width="13.140625" customWidth="1"/>
    <col min="5" max="5" width="16" customWidth="1"/>
  </cols>
  <sheetData>
    <row r="1" spans="1:5" x14ac:dyDescent="0.25">
      <c r="A1" s="39" t="s">
        <v>67</v>
      </c>
      <c r="B1" s="39"/>
      <c r="C1" s="39"/>
      <c r="D1" s="39"/>
      <c r="E1" s="39"/>
    </row>
    <row r="2" spans="1:5" ht="30" x14ac:dyDescent="0.25">
      <c r="A2" s="35" t="s">
        <v>89</v>
      </c>
      <c r="B2" s="35" t="s">
        <v>90</v>
      </c>
      <c r="C2" s="35" t="s">
        <v>68</v>
      </c>
      <c r="D2" s="35" t="s">
        <v>58</v>
      </c>
      <c r="E2" s="35" t="s">
        <v>59</v>
      </c>
    </row>
    <row r="3" spans="1:5" x14ac:dyDescent="0.25">
      <c r="A3" s="17" t="s">
        <v>71</v>
      </c>
      <c r="B3" s="8">
        <f>'[1]ESTUDO ECONOMIA'!O3</f>
        <v>25</v>
      </c>
      <c r="C3" s="8">
        <f>'[1]ESTUDO ECONOMIA'!P3</f>
        <v>339</v>
      </c>
      <c r="D3" s="36">
        <f>'[1]ESTUDO ECONOMIA'!Q3</f>
        <v>1150</v>
      </c>
      <c r="E3" s="36">
        <f>C3*D3</f>
        <v>389850</v>
      </c>
    </row>
    <row r="4" spans="1:5" x14ac:dyDescent="0.25">
      <c r="A4" s="17" t="s">
        <v>71</v>
      </c>
      <c r="B4" s="8">
        <f>'[1]ESTUDO ECONOMIA'!O4</f>
        <v>37</v>
      </c>
      <c r="C4" s="8">
        <f>'[1]ESTUDO ECONOMIA'!P4</f>
        <v>375</v>
      </c>
      <c r="D4" s="36">
        <f>'[1]ESTUDO ECONOMIA'!Q4</f>
        <v>1560</v>
      </c>
      <c r="E4" s="36">
        <f t="shared" ref="E4" si="0">C4*D4</f>
        <v>585000</v>
      </c>
    </row>
    <row r="5" spans="1:5" x14ac:dyDescent="0.25">
      <c r="A5" s="17" t="s">
        <v>1</v>
      </c>
      <c r="B5" s="8"/>
      <c r="C5" s="8">
        <f>SUM(C3:C4)</f>
        <v>714</v>
      </c>
      <c r="D5" s="36"/>
      <c r="E5" s="15">
        <f>SUM(E3:E4)</f>
        <v>974850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"/>
  <sheetViews>
    <sheetView workbookViewId="0">
      <selection activeCell="E4" sqref="E4"/>
    </sheetView>
  </sheetViews>
  <sheetFormatPr defaultRowHeight="15" x14ac:dyDescent="0.25"/>
  <cols>
    <col min="1" max="1" width="28.42578125" customWidth="1"/>
    <col min="2" max="2" width="11.140625" customWidth="1"/>
    <col min="3" max="3" width="14.5703125" customWidth="1"/>
    <col min="4" max="4" width="12.7109375" customWidth="1"/>
    <col min="5" max="5" width="17.5703125" customWidth="1"/>
  </cols>
  <sheetData>
    <row r="1" spans="1:5" x14ac:dyDescent="0.25">
      <c r="A1" s="39" t="s">
        <v>69</v>
      </c>
      <c r="B1" s="39"/>
      <c r="C1" s="39"/>
      <c r="D1" s="39"/>
      <c r="E1" s="39"/>
    </row>
    <row r="2" spans="1:5" x14ac:dyDescent="0.25">
      <c r="A2" s="13" t="s">
        <v>8</v>
      </c>
      <c r="B2" s="13" t="s">
        <v>2</v>
      </c>
      <c r="C2" s="13" t="s">
        <v>3</v>
      </c>
      <c r="D2" s="13" t="s">
        <v>4</v>
      </c>
      <c r="E2" s="13" t="s">
        <v>5</v>
      </c>
    </row>
    <row r="3" spans="1:5" x14ac:dyDescent="0.25">
      <c r="A3" s="40" t="s">
        <v>62</v>
      </c>
      <c r="B3" s="40"/>
      <c r="C3" s="15">
        <v>714</v>
      </c>
      <c r="D3" s="15">
        <v>179.9134738372093</v>
      </c>
      <c r="E3" s="15">
        <f>C3*D3</f>
        <v>128458.22031976744</v>
      </c>
    </row>
  </sheetData>
  <mergeCells count="2">
    <mergeCell ref="A1:E1"/>
    <mergeCell ref="A3:B3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workbookViewId="0">
      <selection activeCell="E4" sqref="E4"/>
    </sheetView>
  </sheetViews>
  <sheetFormatPr defaultRowHeight="15" x14ac:dyDescent="0.25"/>
  <cols>
    <col min="1" max="1" width="28.5703125" customWidth="1"/>
    <col min="3" max="3" width="12" customWidth="1"/>
    <col min="4" max="4" width="12.140625" customWidth="1"/>
    <col min="5" max="5" width="13.140625" customWidth="1"/>
  </cols>
  <sheetData>
    <row r="1" spans="1:6" x14ac:dyDescent="0.25">
      <c r="A1" s="39" t="s">
        <v>6</v>
      </c>
      <c r="B1" s="39"/>
      <c r="C1" s="39"/>
      <c r="D1" s="39"/>
      <c r="E1" s="39"/>
    </row>
    <row r="2" spans="1:6" x14ac:dyDescent="0.25">
      <c r="A2" s="13" t="s">
        <v>8</v>
      </c>
      <c r="B2" s="13" t="s">
        <v>95</v>
      </c>
      <c r="C2" s="13" t="s">
        <v>94</v>
      </c>
      <c r="D2" s="13" t="s">
        <v>96</v>
      </c>
      <c r="E2" s="13" t="s">
        <v>5</v>
      </c>
    </row>
    <row r="3" spans="1:6" x14ac:dyDescent="0.25">
      <c r="A3" s="8" t="s">
        <v>72</v>
      </c>
      <c r="B3" s="8" t="s">
        <v>7</v>
      </c>
      <c r="C3" s="30">
        <v>714</v>
      </c>
      <c r="D3" s="15">
        <v>20</v>
      </c>
      <c r="E3" s="15">
        <f>C3*D3</f>
        <v>14280</v>
      </c>
      <c r="F3" s="14"/>
    </row>
  </sheetData>
  <mergeCells count="1">
    <mergeCell ref="A1:E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5"/>
  <sheetViews>
    <sheetView workbookViewId="0">
      <selection sqref="A1:E1"/>
    </sheetView>
  </sheetViews>
  <sheetFormatPr defaultRowHeight="15" x14ac:dyDescent="0.25"/>
  <cols>
    <col min="1" max="1" width="35.140625" customWidth="1"/>
    <col min="2" max="2" width="7.85546875" style="10" customWidth="1"/>
    <col min="3" max="3" width="12.42578125" customWidth="1"/>
    <col min="4" max="4" width="12.140625" customWidth="1"/>
    <col min="5" max="5" width="16.7109375" customWidth="1"/>
    <col min="6" max="6" width="15" customWidth="1"/>
  </cols>
  <sheetData>
    <row r="1" spans="1:5" x14ac:dyDescent="0.25">
      <c r="A1" s="39" t="s">
        <v>63</v>
      </c>
      <c r="B1" s="39"/>
      <c r="C1" s="39"/>
      <c r="D1" s="39"/>
      <c r="E1" s="39"/>
    </row>
    <row r="2" spans="1:5" x14ac:dyDescent="0.25">
      <c r="A2" s="13" t="s">
        <v>8</v>
      </c>
      <c r="B2" s="13" t="s">
        <v>10</v>
      </c>
      <c r="C2" s="16" t="s">
        <v>11</v>
      </c>
      <c r="D2" s="16" t="s">
        <v>12</v>
      </c>
      <c r="E2" s="16" t="s">
        <v>13</v>
      </c>
    </row>
    <row r="3" spans="1:5" x14ac:dyDescent="0.25">
      <c r="A3" s="8" t="s">
        <v>64</v>
      </c>
      <c r="B3" s="17"/>
      <c r="C3" s="8">
        <v>714</v>
      </c>
      <c r="D3" s="11">
        <v>238.41</v>
      </c>
      <c r="E3" s="11">
        <f>C3*D3</f>
        <v>170224.74</v>
      </c>
    </row>
    <row r="5" spans="1:5" x14ac:dyDescent="0.25">
      <c r="D5" s="2"/>
    </row>
  </sheetData>
  <mergeCells count="1">
    <mergeCell ref="A1:E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MODELO DE PLANO DE NEGOCIOS</vt:lpstr>
      <vt:lpstr>ESTUDO ECONOMIA</vt:lpstr>
      <vt:lpstr>LUMINARIAS</vt:lpstr>
      <vt:lpstr>SUBSTITUICAO</vt:lpstr>
      <vt:lpstr>DESCARTE</vt:lpstr>
      <vt:lpstr>MELHORIA DE REDE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2021-03-29T19:31:44Z</dcterms:created>
  <dcterms:modified xsi:type="dcterms:W3CDTF">2023-10-10T04:21:42Z</dcterms:modified>
</cp:coreProperties>
</file>